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35" yWindow="240" windowWidth="21765" windowHeight="12615" activeTab="7"/>
  </bookViews>
  <sheets>
    <sheet name="01" sheetId="1" r:id="rId1"/>
    <sheet name="02" sheetId="2" r:id="rId2"/>
    <sheet name="03" sheetId="3" r:id="rId3"/>
    <sheet name="04" sheetId="4" r:id="rId4"/>
    <sheet name="05" sheetId="5" r:id="rId5"/>
    <sheet name="06" sheetId="6" r:id="rId6"/>
    <sheet name="07" sheetId="7" r:id="rId7"/>
    <sheet name="08" sheetId="8" r:id="rId8"/>
    <sheet name="09" sheetId="9" r:id="rId9"/>
    <sheet name="10" sheetId="10" r:id="rId10"/>
    <sheet name="11" sheetId="11" r:id="rId11"/>
    <sheet name="12" sheetId="12" r:id="rId12"/>
    <sheet name="год" sheetId="13" r:id="rId13"/>
    <sheet name="ворота" sheetId="14" r:id="rId14"/>
    <sheet name="вода" sheetId="15" r:id="rId15"/>
  </sheets>
  <definedNames/>
  <calcPr fullCalcOnLoad="1"/>
</workbook>
</file>

<file path=xl/sharedStrings.xml><?xml version="1.0" encoding="utf-8"?>
<sst xmlns="http://schemas.openxmlformats.org/spreadsheetml/2006/main" count="1039" uniqueCount="121">
  <si>
    <t>Романюк Ирина Ивановна</t>
  </si>
  <si>
    <t>Судьбина Светлана Викторовна</t>
  </si>
  <si>
    <t>Ярмаркин Антон Юрьевич</t>
  </si>
  <si>
    <t>Аюхаев Сергей Борисович</t>
  </si>
  <si>
    <t>Яченя Галина Борисовна</t>
  </si>
  <si>
    <t>Соколов Виктор Александрович</t>
  </si>
  <si>
    <t>Фетисова Галина Евгеньевна</t>
  </si>
  <si>
    <t>Григорьев Алексей Викторович</t>
  </si>
  <si>
    <t>Салькова Светлана Викторовна</t>
  </si>
  <si>
    <t>Казанникова Галина Анатольевна</t>
  </si>
  <si>
    <t>Григорьева Людмила Дмитриевна</t>
  </si>
  <si>
    <t>Деордеева Людмила Дмитриевна</t>
  </si>
  <si>
    <t>Чайка Владислав Васильевич</t>
  </si>
  <si>
    <t>Яхин Шамиль Абдуллович</t>
  </si>
  <si>
    <t>Потапкина Маргарита Николаевна</t>
  </si>
  <si>
    <t>Шамшурин Сергей Владимирович</t>
  </si>
  <si>
    <t>Князев Николай Юрьевич</t>
  </si>
  <si>
    <t>Шевлякова Ольга Анатольевна</t>
  </si>
  <si>
    <t>Грузинов Владимир Игоревич</t>
  </si>
  <si>
    <t>Харченко Сергей Николаевич</t>
  </si>
  <si>
    <t>Колесникова Светлана Вадимовна</t>
  </si>
  <si>
    <t>Бухтиярова Марина Николаевна</t>
  </si>
  <si>
    <t>Вдовина Любовь Николаевна</t>
  </si>
  <si>
    <t>Романов Олег Валерьевич</t>
  </si>
  <si>
    <t>Никитина Елена Юрьевна</t>
  </si>
  <si>
    <t>Башков Вячеслав Владимирович</t>
  </si>
  <si>
    <t>Муктепавел Татьяна Анатольевна</t>
  </si>
  <si>
    <t>Полхирев Михаил Викторович</t>
  </si>
  <si>
    <t>Стебаков Павел Николаевич</t>
  </si>
  <si>
    <t>Влащик Вера Семёновна</t>
  </si>
  <si>
    <t>Фролов Юрий Викторович</t>
  </si>
  <si>
    <t>Ларина Вера Михайловна</t>
  </si>
  <si>
    <t>Кучерявая Оксана Григорьевна</t>
  </si>
  <si>
    <t>Кучерявый Арсений Алексеевич</t>
  </si>
  <si>
    <t>Калугин Андрей Олегович</t>
  </si>
  <si>
    <t>Прокопенко Виталий Григорьевич</t>
  </si>
  <si>
    <t>Рябов Александр Александрович</t>
  </si>
  <si>
    <t>Лисатова Наталья Георгиевна</t>
  </si>
  <si>
    <t>Турченко Вадим Анатольевич</t>
  </si>
  <si>
    <t>Хвалей Владимир Владимирович</t>
  </si>
  <si>
    <t>Кулешова Ольга Львовна</t>
  </si>
  <si>
    <t>Курочкин Константин Константинович</t>
  </si>
  <si>
    <t>Марьина Светлана Леонидовна</t>
  </si>
  <si>
    <t>Куцын Александр Андреевич</t>
  </si>
  <si>
    <t>Бардин Владимир Анатольевич</t>
  </si>
  <si>
    <t>Киреева Надежда Александровна</t>
  </si>
  <si>
    <t>Мельникова Лариса Сергеевна</t>
  </si>
  <si>
    <t>Безрукова Надежда Ивановна</t>
  </si>
  <si>
    <t>Фамилия</t>
  </si>
  <si>
    <t>№ участка</t>
  </si>
  <si>
    <t>показания счетикаТ1</t>
  </si>
  <si>
    <t>показания счетикаТ2</t>
  </si>
  <si>
    <t>% потерь</t>
  </si>
  <si>
    <t xml:space="preserve">последние </t>
  </si>
  <si>
    <t>ИТОГО Т2</t>
  </si>
  <si>
    <t>ИТОГО Т1:</t>
  </si>
  <si>
    <t>Ведомость за январь</t>
  </si>
  <si>
    <t>Сумма к оплате общая</t>
  </si>
  <si>
    <t xml:space="preserve">предыдущие </t>
  </si>
  <si>
    <t>предыдущие</t>
  </si>
  <si>
    <t>тариф по Т1</t>
  </si>
  <si>
    <t>тариф по Т2</t>
  </si>
  <si>
    <t>Итого за Т1</t>
  </si>
  <si>
    <t>Итого за Т2</t>
  </si>
  <si>
    <t>Ведомость за февраль</t>
  </si>
  <si>
    <t>Ведомость за март</t>
  </si>
  <si>
    <t>Всего квт</t>
  </si>
  <si>
    <t>Расчет затрат на водопровод</t>
  </si>
  <si>
    <t>месяц</t>
  </si>
  <si>
    <t>израсх.квт</t>
  </si>
  <si>
    <t>цена</t>
  </si>
  <si>
    <t>сумма</t>
  </si>
  <si>
    <t>начальные</t>
  </si>
  <si>
    <t>май</t>
  </si>
  <si>
    <t>июнь</t>
  </si>
  <si>
    <t>июль</t>
  </si>
  <si>
    <t>август</t>
  </si>
  <si>
    <t>сентабрь</t>
  </si>
  <si>
    <t>октябрь</t>
  </si>
  <si>
    <t>всего  уч-ов:</t>
  </si>
  <si>
    <t>оплата с 1 участка:</t>
  </si>
  <si>
    <t>Поступило по отчёту</t>
  </si>
  <si>
    <t>Затрачено</t>
  </si>
  <si>
    <t>Ост.</t>
  </si>
  <si>
    <t>ВСЕГО:</t>
  </si>
  <si>
    <t>КТП</t>
  </si>
  <si>
    <t>текущие</t>
  </si>
  <si>
    <t>пред-щие</t>
  </si>
  <si>
    <t>результат</t>
  </si>
  <si>
    <t>ОБЩ.</t>
  </si>
  <si>
    <t>коэф.80</t>
  </si>
  <si>
    <t>3% потери</t>
  </si>
  <si>
    <t>сумма по абонентам</t>
  </si>
  <si>
    <t>разница показаний составила</t>
  </si>
  <si>
    <t>Баланс на 22.12.2018 г.</t>
  </si>
  <si>
    <t>Ведомость за апрель</t>
  </si>
  <si>
    <t>Баланс на 22.04.2018 г.</t>
  </si>
  <si>
    <t>Ведомость за июль</t>
  </si>
  <si>
    <t>Ведомость за июнь</t>
  </si>
  <si>
    <t>Ведомость за май</t>
  </si>
  <si>
    <t>Баланс на 25.06.2018 г.</t>
  </si>
  <si>
    <t>Ведомость за август</t>
  </si>
  <si>
    <t>ИТОГО Т1</t>
  </si>
  <si>
    <t>Ведомость за сентябрь</t>
  </si>
  <si>
    <t>Баланс на 20.09.2018 г.</t>
  </si>
  <si>
    <t>Ведомость за октябрь</t>
  </si>
  <si>
    <t>Баланс на 22.10.2018 г.</t>
  </si>
  <si>
    <t>Ведомость за ноябрь</t>
  </si>
  <si>
    <t>Баланс на 20.11.2018 г.</t>
  </si>
  <si>
    <t>21.12..2018</t>
  </si>
  <si>
    <t>Ведомость за декабрь</t>
  </si>
  <si>
    <t>Баланс на 20.01.2019 г.</t>
  </si>
  <si>
    <t>Баланс на 20.02.2019 г.</t>
  </si>
  <si>
    <t>Общий свет и открытие ворот</t>
  </si>
  <si>
    <t>Дата</t>
  </si>
  <si>
    <t>Показания</t>
  </si>
  <si>
    <t>Расход</t>
  </si>
  <si>
    <t>Баланс на 18.03.2018 г.</t>
  </si>
  <si>
    <t>Баланс на 19.05.2018 г.</t>
  </si>
  <si>
    <t>Баланс на 18.07.2019 г.</t>
  </si>
  <si>
    <t>Сусов Юрий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</si>
</sst>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"/>
    <numFmt numFmtId="173" formatCode="000000"/>
    <numFmt numFmtId="174" formatCode="#,##0.00\ &quot;₽&quot;"/>
    <numFmt numFmtId="175" formatCode="#,##0.00&quot;р.&quot;"/>
    <numFmt numFmtId="176" formatCode="#,##0.00_р_."/>
    <numFmt numFmtId="177" formatCode="0000.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[$-FC19]d\ mmmm\ yyyy\ &quot;г.&quot;"/>
    <numFmt numFmtId="183" formatCode="[$-F800]dddd\,\ mmmm\ dd\,\ yyyy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b/>
      <sz val="12"/>
      <name val="Courier"/>
      <family val="1"/>
    </font>
    <font>
      <sz val="12"/>
      <name val="Courier"/>
      <family val="1"/>
    </font>
    <font>
      <sz val="12"/>
      <name val="Arial"/>
      <family val="0"/>
    </font>
    <font>
      <sz val="12"/>
      <color indexed="8"/>
      <name val="MS Sans Serif"/>
      <family val="2"/>
    </font>
    <font>
      <b/>
      <sz val="12"/>
      <name val="Arial Cyr"/>
      <family val="0"/>
    </font>
    <font>
      <sz val="12"/>
      <name val="Arial Cyr"/>
      <family val="0"/>
    </font>
    <font>
      <sz val="12"/>
      <color indexed="10"/>
      <name val="Arial Cyr"/>
      <family val="0"/>
    </font>
    <font>
      <sz val="10"/>
      <name val="Tahoma"/>
      <family val="2"/>
    </font>
    <font>
      <b/>
      <sz val="8"/>
      <color indexed="61"/>
      <name val="Tahoma"/>
      <family val="2"/>
    </font>
    <font>
      <u val="single"/>
      <sz val="10"/>
      <color indexed="12"/>
      <name val="Tahoma"/>
      <family val="2"/>
    </font>
    <font>
      <u val="single"/>
      <sz val="10"/>
      <color indexed="12"/>
      <name val="Arial Cyr"/>
      <family val="0"/>
    </font>
    <font>
      <b/>
      <sz val="10"/>
      <color indexed="12"/>
      <name val="Tahoma"/>
      <family val="2"/>
    </font>
    <font>
      <u val="single"/>
      <sz val="10"/>
      <color indexed="36"/>
      <name val="Arial"/>
      <family val="0"/>
    </font>
    <font>
      <b/>
      <sz val="12"/>
      <name val="Bookman Old Style"/>
      <family val="1"/>
    </font>
    <font>
      <sz val="12"/>
      <name val="Bookman Old Style"/>
      <family val="1"/>
    </font>
    <font>
      <sz val="12"/>
      <color indexed="8"/>
      <name val="Bookman Old Style"/>
      <family val="1"/>
    </font>
    <font>
      <sz val="10"/>
      <name val="Bookman Old Style"/>
      <family val="1"/>
    </font>
    <font>
      <sz val="12"/>
      <color indexed="10"/>
      <name val="Bookman Old Style"/>
      <family val="1"/>
    </font>
    <font>
      <b/>
      <sz val="8"/>
      <color indexed="61"/>
      <name val="Bookman Old Style"/>
      <family val="1"/>
    </font>
    <font>
      <u val="single"/>
      <sz val="10"/>
      <color indexed="12"/>
      <name val="Bookman Old Style"/>
      <family val="1"/>
    </font>
    <font>
      <b/>
      <sz val="10"/>
      <color indexed="12"/>
      <name val="Bookman Old Style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6"/>
      <name val="Bookman Old Style"/>
      <family val="1"/>
    </font>
    <font>
      <b/>
      <sz val="10"/>
      <name val="Arial"/>
      <family val="2"/>
    </font>
    <font>
      <sz val="1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double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</borders>
  <cellStyleXfs count="66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NumberFormat="0" applyFont="0" applyFill="0" applyBorder="0" applyAlignment="0" applyProtection="0"/>
    <xf numFmtId="168" fontId="0" fillId="0" borderId="0" applyNumberFormat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1" borderId="7" applyNumberFormat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42" fillId="0" borderId="0">
      <alignment/>
      <protection/>
    </xf>
    <xf numFmtId="0" fontId="42" fillId="0" borderId="0">
      <alignment/>
      <protection/>
    </xf>
    <xf numFmtId="0" fontId="1" fillId="0" borderId="0">
      <alignment/>
      <protection/>
    </xf>
    <xf numFmtId="0" fontId="15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NumberFormat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NumberFormat="0" applyFont="0" applyFill="0" applyBorder="0" applyAlignment="0" applyProtection="0"/>
    <xf numFmtId="169" fontId="0" fillId="0" borderId="0" applyNumberFormat="0" applyFont="0" applyFill="0" applyBorder="0" applyAlignment="0" applyProtection="0"/>
    <xf numFmtId="0" fontId="39" fillId="4" borderId="0" applyNumberFormat="0" applyBorder="0" applyAlignment="0" applyProtection="0"/>
  </cellStyleXfs>
  <cellXfs count="232">
    <xf numFmtId="0" fontId="0" fillId="0" borderId="0" xfId="0" applyNumberFormat="1" applyFont="1" applyFill="1" applyBorder="1" applyAlignment="1">
      <alignment/>
    </xf>
    <xf numFmtId="14" fontId="3" fillId="0" borderId="0" xfId="0" applyNumberFormat="1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NumberFormat="1" applyFont="1" applyFill="1" applyAlignment="1">
      <alignment horizontal="center"/>
    </xf>
    <xf numFmtId="2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0" xfId="0" applyFont="1" applyFill="1" applyBorder="1" applyAlignment="1">
      <alignment/>
    </xf>
    <xf numFmtId="0" fontId="5" fillId="0" borderId="0" xfId="0" applyNumberFormat="1" applyFont="1" applyFill="1" applyBorder="1" applyAlignment="1">
      <alignment/>
    </xf>
    <xf numFmtId="173" fontId="4" fillId="0" borderId="10" xfId="0" applyNumberFormat="1" applyFont="1" applyFill="1" applyBorder="1" applyAlignment="1">
      <alignment horizontal="center" wrapText="1"/>
    </xf>
    <xf numFmtId="172" fontId="4" fillId="0" borderId="10" xfId="0" applyNumberFormat="1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left"/>
    </xf>
    <xf numFmtId="0" fontId="6" fillId="0" borderId="12" xfId="0" applyFont="1" applyFill="1" applyBorder="1" applyAlignment="1">
      <alignment horizontal="center"/>
    </xf>
    <xf numFmtId="3" fontId="5" fillId="0" borderId="13" xfId="0" applyNumberFormat="1" applyFont="1" applyFill="1" applyBorder="1" applyAlignment="1">
      <alignment/>
    </xf>
    <xf numFmtId="0" fontId="5" fillId="0" borderId="13" xfId="0" applyNumberFormat="1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3" fontId="5" fillId="0" borderId="15" xfId="0" applyNumberFormat="1" applyFont="1" applyFill="1" applyBorder="1" applyAlignment="1">
      <alignment/>
    </xf>
    <xf numFmtId="0" fontId="5" fillId="0" borderId="15" xfId="0" applyNumberFormat="1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3" fontId="5" fillId="0" borderId="17" xfId="0" applyNumberFormat="1" applyFont="1" applyFill="1" applyBorder="1" applyAlignment="1">
      <alignment/>
    </xf>
    <xf numFmtId="0" fontId="5" fillId="0" borderId="17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/>
    </xf>
    <xf numFmtId="3" fontId="5" fillId="24" borderId="18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175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75" fontId="8" fillId="0" borderId="0" xfId="0" applyNumberFormat="1" applyFont="1" applyAlignment="1">
      <alignment/>
    </xf>
    <xf numFmtId="0" fontId="8" fillId="0" borderId="19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175" fontId="8" fillId="0" borderId="20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175" fontId="8" fillId="0" borderId="22" xfId="0" applyNumberFormat="1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175" fontId="8" fillId="0" borderId="13" xfId="0" applyNumberFormat="1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175" fontId="8" fillId="0" borderId="15" xfId="0" applyNumberFormat="1" applyFont="1" applyBorder="1" applyAlignment="1">
      <alignment horizontal="center"/>
    </xf>
    <xf numFmtId="0" fontId="8" fillId="0" borderId="14" xfId="0" applyFont="1" applyBorder="1" applyAlignment="1">
      <alignment horizontal="center" wrapText="1"/>
    </xf>
    <xf numFmtId="0" fontId="8" fillId="0" borderId="14" xfId="0" applyFont="1" applyBorder="1" applyAlignment="1">
      <alignment/>
    </xf>
    <xf numFmtId="0" fontId="8" fillId="0" borderId="15" xfId="0" applyFont="1" applyBorder="1" applyAlignment="1">
      <alignment/>
    </xf>
    <xf numFmtId="0" fontId="8" fillId="0" borderId="16" xfId="0" applyFont="1" applyBorder="1" applyAlignment="1">
      <alignment/>
    </xf>
    <xf numFmtId="0" fontId="8" fillId="0" borderId="17" xfId="0" applyFont="1" applyBorder="1" applyAlignment="1">
      <alignment/>
    </xf>
    <xf numFmtId="174" fontId="8" fillId="0" borderId="17" xfId="0" applyNumberFormat="1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175" fontId="8" fillId="0" borderId="17" xfId="0" applyNumberFormat="1" applyFont="1" applyBorder="1" applyAlignment="1">
      <alignment horizontal="center"/>
    </xf>
    <xf numFmtId="0" fontId="8" fillId="0" borderId="0" xfId="0" applyFont="1" applyAlignment="1">
      <alignment horizontal="left"/>
    </xf>
    <xf numFmtId="174" fontId="8" fillId="0" borderId="15" xfId="0" applyNumberFormat="1" applyFont="1" applyBorder="1" applyAlignment="1">
      <alignment horizontal="center"/>
    </xf>
    <xf numFmtId="174" fontId="8" fillId="0" borderId="26" xfId="0" applyNumberFormat="1" applyFont="1" applyBorder="1" applyAlignment="1">
      <alignment horizontal="center"/>
    </xf>
    <xf numFmtId="174" fontId="9" fillId="0" borderId="15" xfId="0" applyNumberFormat="1" applyFont="1" applyBorder="1" applyAlignment="1">
      <alignment horizontal="center"/>
    </xf>
    <xf numFmtId="0" fontId="8" fillId="24" borderId="15" xfId="0" applyFont="1" applyFill="1" applyBorder="1" applyAlignment="1">
      <alignment horizontal="center"/>
    </xf>
    <xf numFmtId="0" fontId="8" fillId="24" borderId="14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174" fontId="8" fillId="0" borderId="27" xfId="0" applyNumberFormat="1" applyFont="1" applyBorder="1" applyAlignment="1">
      <alignment horizontal="center"/>
    </xf>
    <xf numFmtId="0" fontId="8" fillId="0" borderId="0" xfId="0" applyNumberFormat="1" applyFont="1" applyAlignment="1">
      <alignment/>
    </xf>
    <xf numFmtId="176" fontId="8" fillId="0" borderId="0" xfId="0" applyNumberFormat="1" applyFont="1" applyAlignment="1">
      <alignment/>
    </xf>
    <xf numFmtId="174" fontId="7" fillId="0" borderId="0" xfId="0" applyNumberFormat="1" applyFont="1" applyAlignment="1">
      <alignment/>
    </xf>
    <xf numFmtId="174" fontId="8" fillId="0" borderId="0" xfId="0" applyNumberFormat="1" applyFont="1" applyAlignment="1">
      <alignment/>
    </xf>
    <xf numFmtId="2" fontId="8" fillId="0" borderId="17" xfId="0" applyNumberFormat="1" applyFont="1" applyBorder="1" applyAlignment="1">
      <alignment horizontal="center"/>
    </xf>
    <xf numFmtId="0" fontId="8" fillId="0" borderId="28" xfId="0" applyFont="1" applyBorder="1" applyAlignment="1">
      <alignment/>
    </xf>
    <xf numFmtId="0" fontId="8" fillId="24" borderId="29" xfId="0" applyFont="1" applyFill="1" applyBorder="1" applyAlignment="1">
      <alignment/>
    </xf>
    <xf numFmtId="0" fontId="8" fillId="24" borderId="14" xfId="0" applyFont="1" applyFill="1" applyBorder="1" applyAlignment="1">
      <alignment/>
    </xf>
    <xf numFmtId="174" fontId="8" fillId="0" borderId="15" xfId="0" applyNumberFormat="1" applyFont="1" applyBorder="1" applyAlignment="1">
      <alignment/>
    </xf>
    <xf numFmtId="0" fontId="8" fillId="24" borderId="15" xfId="0" applyFont="1" applyFill="1" applyBorder="1" applyAlignment="1">
      <alignment/>
    </xf>
    <xf numFmtId="174" fontId="8" fillId="0" borderId="26" xfId="0" applyNumberFormat="1" applyFont="1" applyBorder="1" applyAlignment="1">
      <alignment/>
    </xf>
    <xf numFmtId="0" fontId="8" fillId="0" borderId="14" xfId="0" applyFont="1" applyFill="1" applyBorder="1" applyAlignment="1">
      <alignment/>
    </xf>
    <xf numFmtId="0" fontId="8" fillId="0" borderId="30" xfId="0" applyFont="1" applyFill="1" applyBorder="1" applyAlignment="1">
      <alignment/>
    </xf>
    <xf numFmtId="174" fontId="8" fillId="0" borderId="31" xfId="0" applyNumberFormat="1" applyFont="1" applyBorder="1" applyAlignment="1">
      <alignment/>
    </xf>
    <xf numFmtId="0" fontId="8" fillId="0" borderId="32" xfId="0" applyFont="1" applyBorder="1" applyAlignment="1">
      <alignment/>
    </xf>
    <xf numFmtId="174" fontId="8" fillId="0" borderId="33" xfId="0" applyNumberFormat="1" applyFont="1" applyBorder="1" applyAlignment="1">
      <alignment/>
    </xf>
    <xf numFmtId="0" fontId="8" fillId="0" borderId="33" xfId="0" applyFont="1" applyBorder="1" applyAlignment="1">
      <alignment/>
    </xf>
    <xf numFmtId="174" fontId="8" fillId="0" borderId="34" xfId="0" applyNumberFormat="1" applyFont="1" applyBorder="1" applyAlignment="1">
      <alignment/>
    </xf>
    <xf numFmtId="0" fontId="8" fillId="0" borderId="0" xfId="0" applyFont="1" applyAlignment="1">
      <alignment wrapText="1"/>
    </xf>
    <xf numFmtId="2" fontId="8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175" fontId="8" fillId="0" borderId="0" xfId="0" applyNumberFormat="1" applyFont="1" applyBorder="1" applyAlignment="1">
      <alignment horizontal="center"/>
    </xf>
    <xf numFmtId="175" fontId="8" fillId="0" borderId="0" xfId="0" applyNumberFormat="1" applyFont="1" applyBorder="1" applyAlignment="1">
      <alignment/>
    </xf>
    <xf numFmtId="0" fontId="8" fillId="0" borderId="35" xfId="0" applyFont="1" applyBorder="1" applyAlignment="1">
      <alignment horizontal="center"/>
    </xf>
    <xf numFmtId="0" fontId="8" fillId="0" borderId="36" xfId="0" applyFont="1" applyBorder="1" applyAlignment="1">
      <alignment horizontal="center"/>
    </xf>
    <xf numFmtId="0" fontId="8" fillId="0" borderId="37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26" xfId="0" applyFont="1" applyBorder="1" applyAlignment="1">
      <alignment/>
    </xf>
    <xf numFmtId="0" fontId="8" fillId="0" borderId="27" xfId="0" applyFont="1" applyBorder="1" applyAlignment="1">
      <alignment/>
    </xf>
    <xf numFmtId="3" fontId="11" fillId="0" borderId="15" xfId="0" applyNumberFormat="1" applyFont="1" applyBorder="1" applyAlignment="1">
      <alignment horizontal="center"/>
    </xf>
    <xf numFmtId="3" fontId="10" fillId="0" borderId="38" xfId="0" applyNumberFormat="1" applyFont="1" applyBorder="1" applyAlignment="1">
      <alignment/>
    </xf>
    <xf numFmtId="4" fontId="11" fillId="0" borderId="15" xfId="0" applyNumberFormat="1" applyFont="1" applyBorder="1" applyAlignment="1">
      <alignment horizontal="center"/>
    </xf>
    <xf numFmtId="3" fontId="10" fillId="0" borderId="0" xfId="0" applyNumberFormat="1" applyFont="1" applyAlignment="1">
      <alignment/>
    </xf>
    <xf numFmtId="3" fontId="10" fillId="0" borderId="39" xfId="0" applyNumberFormat="1" applyFont="1" applyBorder="1" applyAlignment="1">
      <alignment horizontal="left"/>
    </xf>
    <xf numFmtId="3" fontId="10" fillId="0" borderId="39" xfId="0" applyNumberFormat="1" applyFont="1" applyBorder="1" applyAlignment="1">
      <alignment horizontal="right"/>
    </xf>
    <xf numFmtId="3" fontId="10" fillId="0" borderId="0" xfId="0" applyNumberFormat="1" applyFont="1" applyAlignment="1">
      <alignment horizontal="left"/>
    </xf>
    <xf numFmtId="3" fontId="10" fillId="0" borderId="0" xfId="0" applyNumberFormat="1" applyFont="1" applyAlignment="1">
      <alignment horizontal="right"/>
    </xf>
    <xf numFmtId="3" fontId="12" fillId="0" borderId="0" xfId="42" applyNumberFormat="1" applyFont="1" applyAlignment="1" applyProtection="1">
      <alignment horizontal="right"/>
      <protection/>
    </xf>
    <xf numFmtId="3" fontId="14" fillId="0" borderId="0" xfId="0" applyNumberFormat="1" applyFont="1" applyAlignment="1">
      <alignment horizontal="right"/>
    </xf>
    <xf numFmtId="3" fontId="14" fillId="0" borderId="0" xfId="0" applyNumberFormat="1" applyFont="1" applyAlignment="1">
      <alignment/>
    </xf>
    <xf numFmtId="173" fontId="10" fillId="0" borderId="0" xfId="0" applyNumberFormat="1" applyFont="1" applyAlignment="1">
      <alignment horizontal="center"/>
    </xf>
    <xf numFmtId="172" fontId="10" fillId="0" borderId="0" xfId="0" applyNumberFormat="1" applyFont="1" applyAlignment="1">
      <alignment horizontal="center"/>
    </xf>
    <xf numFmtId="177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0" xfId="0" applyFont="1" applyAlignment="1">
      <alignment/>
    </xf>
    <xf numFmtId="174" fontId="9" fillId="0" borderId="33" xfId="0" applyNumberFormat="1" applyFont="1" applyFill="1" applyBorder="1" applyAlignment="1">
      <alignment horizontal="center"/>
    </xf>
    <xf numFmtId="0" fontId="8" fillId="0" borderId="33" xfId="0" applyFont="1" applyFill="1" applyBorder="1" applyAlignment="1">
      <alignment horizontal="center"/>
    </xf>
    <xf numFmtId="17" fontId="8" fillId="0" borderId="0" xfId="0" applyNumberFormat="1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174" fontId="8" fillId="0" borderId="29" xfId="0" applyNumberFormat="1" applyFont="1" applyBorder="1" applyAlignment="1">
      <alignment/>
    </xf>
    <xf numFmtId="174" fontId="8" fillId="0" borderId="10" xfId="0" applyNumberFormat="1" applyFont="1" applyBorder="1" applyAlignment="1">
      <alignment/>
    </xf>
    <xf numFmtId="14" fontId="16" fillId="0" borderId="0" xfId="0" applyNumberFormat="1" applyFont="1" applyFill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6" fillId="0" borderId="0" xfId="0" applyNumberFormat="1" applyFont="1" applyFill="1" applyAlignment="1">
      <alignment horizontal="center"/>
    </xf>
    <xf numFmtId="2" fontId="16" fillId="0" borderId="0" xfId="0" applyNumberFormat="1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0" fontId="17" fillId="0" borderId="0" xfId="0" applyFont="1" applyFill="1" applyBorder="1" applyAlignment="1">
      <alignment/>
    </xf>
    <xf numFmtId="0" fontId="17" fillId="0" borderId="0" xfId="0" applyNumberFormat="1" applyFont="1" applyFill="1" applyBorder="1" applyAlignment="1">
      <alignment/>
    </xf>
    <xf numFmtId="173" fontId="17" fillId="0" borderId="10" xfId="0" applyNumberFormat="1" applyFont="1" applyFill="1" applyBorder="1" applyAlignment="1">
      <alignment horizontal="center" wrapText="1"/>
    </xf>
    <xf numFmtId="172" fontId="17" fillId="0" borderId="10" xfId="0" applyNumberFormat="1" applyFont="1" applyFill="1" applyBorder="1" applyAlignment="1">
      <alignment horizontal="center" wrapText="1"/>
    </xf>
    <xf numFmtId="0" fontId="18" fillId="0" borderId="11" xfId="0" applyFont="1" applyFill="1" applyBorder="1" applyAlignment="1">
      <alignment horizontal="left"/>
    </xf>
    <xf numFmtId="0" fontId="18" fillId="0" borderId="12" xfId="0" applyFont="1" applyFill="1" applyBorder="1" applyAlignment="1">
      <alignment horizontal="center"/>
    </xf>
    <xf numFmtId="3" fontId="17" fillId="0" borderId="15" xfId="0" applyNumberFormat="1" applyFont="1" applyFill="1" applyBorder="1" applyAlignment="1">
      <alignment/>
    </xf>
    <xf numFmtId="3" fontId="17" fillId="0" borderId="13" xfId="0" applyNumberFormat="1" applyFont="1" applyFill="1" applyBorder="1" applyAlignment="1">
      <alignment/>
    </xf>
    <xf numFmtId="174" fontId="17" fillId="0" borderId="13" xfId="0" applyNumberFormat="1" applyFont="1" applyFill="1" applyBorder="1" applyAlignment="1">
      <alignment/>
    </xf>
    <xf numFmtId="0" fontId="17" fillId="0" borderId="13" xfId="0" applyNumberFormat="1" applyFont="1" applyFill="1" applyBorder="1" applyAlignment="1">
      <alignment horizontal="center"/>
    </xf>
    <xf numFmtId="174" fontId="17" fillId="24" borderId="18" xfId="0" applyNumberFormat="1" applyFont="1" applyFill="1" applyBorder="1" applyAlignment="1">
      <alignment/>
    </xf>
    <xf numFmtId="0" fontId="18" fillId="0" borderId="14" xfId="0" applyFont="1" applyFill="1" applyBorder="1" applyAlignment="1">
      <alignment horizontal="center"/>
    </xf>
    <xf numFmtId="3" fontId="17" fillId="0" borderId="15" xfId="0" applyNumberFormat="1" applyFont="1" applyFill="1" applyBorder="1" applyAlignment="1">
      <alignment/>
    </xf>
    <xf numFmtId="174" fontId="17" fillId="0" borderId="15" xfId="0" applyNumberFormat="1" applyFont="1" applyFill="1" applyBorder="1" applyAlignment="1">
      <alignment/>
    </xf>
    <xf numFmtId="0" fontId="17" fillId="0" borderId="15" xfId="0" applyNumberFormat="1" applyFont="1" applyFill="1" applyBorder="1" applyAlignment="1">
      <alignment horizontal="center"/>
    </xf>
    <xf numFmtId="174" fontId="17" fillId="24" borderId="26" xfId="0" applyNumberFormat="1" applyFont="1" applyFill="1" applyBorder="1" applyAlignment="1">
      <alignment/>
    </xf>
    <xf numFmtId="174" fontId="20" fillId="0" borderId="15" xfId="0" applyNumberFormat="1" applyFont="1" applyFill="1" applyBorder="1" applyAlignment="1">
      <alignment/>
    </xf>
    <xf numFmtId="0" fontId="18" fillId="0" borderId="16" xfId="0" applyFont="1" applyFill="1" applyBorder="1" applyAlignment="1">
      <alignment horizontal="center"/>
    </xf>
    <xf numFmtId="3" fontId="17" fillId="0" borderId="17" xfId="0" applyNumberFormat="1" applyFont="1" applyFill="1" applyBorder="1" applyAlignment="1">
      <alignment/>
    </xf>
    <xf numFmtId="3" fontId="17" fillId="0" borderId="17" xfId="0" applyNumberFormat="1" applyFont="1" applyFill="1" applyBorder="1" applyAlignment="1">
      <alignment/>
    </xf>
    <xf numFmtId="174" fontId="17" fillId="0" borderId="17" xfId="0" applyNumberFormat="1" applyFont="1" applyFill="1" applyBorder="1" applyAlignment="1">
      <alignment/>
    </xf>
    <xf numFmtId="0" fontId="17" fillId="0" borderId="17" xfId="0" applyNumberFormat="1" applyFont="1" applyFill="1" applyBorder="1" applyAlignment="1">
      <alignment horizontal="center"/>
    </xf>
    <xf numFmtId="174" fontId="17" fillId="24" borderId="27" xfId="0" applyNumberFormat="1" applyFont="1" applyFill="1" applyBorder="1" applyAlignment="1">
      <alignment/>
    </xf>
    <xf numFmtId="3" fontId="17" fillId="0" borderId="0" xfId="0" applyNumberFormat="1" applyFont="1" applyFill="1" applyBorder="1" applyAlignment="1">
      <alignment/>
    </xf>
    <xf numFmtId="0" fontId="17" fillId="0" borderId="0" xfId="0" applyNumberFormat="1" applyFont="1" applyFill="1" applyBorder="1" applyAlignment="1">
      <alignment horizontal="center"/>
    </xf>
    <xf numFmtId="3" fontId="21" fillId="0" borderId="15" xfId="0" applyNumberFormat="1" applyFont="1" applyBorder="1" applyAlignment="1">
      <alignment horizontal="center"/>
    </xf>
    <xf numFmtId="3" fontId="19" fillId="0" borderId="38" xfId="0" applyNumberFormat="1" applyFont="1" applyBorder="1" applyAlignment="1">
      <alignment/>
    </xf>
    <xf numFmtId="4" fontId="21" fillId="0" borderId="15" xfId="0" applyNumberFormat="1" applyFont="1" applyBorder="1" applyAlignment="1">
      <alignment horizontal="center"/>
    </xf>
    <xf numFmtId="3" fontId="19" fillId="0" borderId="0" xfId="0" applyNumberFormat="1" applyFont="1" applyAlignment="1">
      <alignment/>
    </xf>
    <xf numFmtId="3" fontId="19" fillId="0" borderId="39" xfId="0" applyNumberFormat="1" applyFont="1" applyBorder="1" applyAlignment="1">
      <alignment horizontal="left"/>
    </xf>
    <xf numFmtId="3" fontId="19" fillId="0" borderId="39" xfId="0" applyNumberFormat="1" applyFont="1" applyBorder="1" applyAlignment="1">
      <alignment horizontal="right"/>
    </xf>
    <xf numFmtId="3" fontId="19" fillId="0" borderId="0" xfId="0" applyNumberFormat="1" applyFont="1" applyAlignment="1">
      <alignment horizontal="left"/>
    </xf>
    <xf numFmtId="3" fontId="19" fillId="0" borderId="0" xfId="0" applyNumberFormat="1" applyFont="1" applyAlignment="1">
      <alignment horizontal="right"/>
    </xf>
    <xf numFmtId="3" fontId="22" fillId="0" borderId="0" xfId="42" applyNumberFormat="1" applyFont="1" applyAlignment="1" applyProtection="1">
      <alignment horizontal="right"/>
      <protection/>
    </xf>
    <xf numFmtId="3" fontId="23" fillId="0" borderId="0" xfId="0" applyNumberFormat="1" applyFont="1" applyAlignment="1">
      <alignment horizontal="right"/>
    </xf>
    <xf numFmtId="3" fontId="23" fillId="0" borderId="0" xfId="0" applyNumberFormat="1" applyFont="1" applyAlignment="1">
      <alignment/>
    </xf>
    <xf numFmtId="3" fontId="17" fillId="24" borderId="15" xfId="0" applyNumberFormat="1" applyFont="1" applyFill="1" applyBorder="1" applyAlignment="1">
      <alignment/>
    </xf>
    <xf numFmtId="3" fontId="17" fillId="24" borderId="17" xfId="0" applyNumberFormat="1" applyFont="1" applyFill="1" applyBorder="1" applyAlignment="1">
      <alignment/>
    </xf>
    <xf numFmtId="0" fontId="8" fillId="0" borderId="10" xfId="0" applyFont="1" applyBorder="1" applyAlignment="1">
      <alignment/>
    </xf>
    <xf numFmtId="3" fontId="18" fillId="0" borderId="15" xfId="55" applyNumberFormat="1" applyFont="1" applyBorder="1">
      <alignment/>
      <protection/>
    </xf>
    <xf numFmtId="0" fontId="18" fillId="0" borderId="40" xfId="0" applyFont="1" applyFill="1" applyBorder="1" applyAlignment="1">
      <alignment horizontal="left"/>
    </xf>
    <xf numFmtId="3" fontId="18" fillId="0" borderId="17" xfId="55" applyNumberFormat="1" applyFont="1" applyBorder="1">
      <alignment/>
      <protection/>
    </xf>
    <xf numFmtId="3" fontId="17" fillId="24" borderId="13" xfId="0" applyNumberFormat="1" applyFont="1" applyFill="1" applyBorder="1" applyAlignment="1">
      <alignment/>
    </xf>
    <xf numFmtId="4" fontId="40" fillId="0" borderId="15" xfId="0" applyNumberFormat="1" applyFont="1" applyBorder="1" applyAlignment="1">
      <alignment/>
    </xf>
    <xf numFmtId="3" fontId="17" fillId="0" borderId="13" xfId="0" applyNumberFormat="1" applyFont="1" applyFill="1" applyBorder="1" applyAlignment="1">
      <alignment/>
    </xf>
    <xf numFmtId="4" fontId="17" fillId="0" borderId="0" xfId="0" applyNumberFormat="1" applyFont="1" applyFill="1" applyBorder="1" applyAlignment="1">
      <alignment/>
    </xf>
    <xf numFmtId="16" fontId="17" fillId="0" borderId="0" xfId="0" applyNumberFormat="1" applyFont="1" applyFill="1" applyBorder="1" applyAlignment="1">
      <alignment/>
    </xf>
    <xf numFmtId="0" fontId="8" fillId="0" borderId="15" xfId="0" applyFont="1" applyBorder="1" applyAlignment="1">
      <alignment/>
    </xf>
    <xf numFmtId="14" fontId="41" fillId="0" borderId="0" xfId="0" applyNumberFormat="1" applyFont="1" applyFill="1" applyBorder="1" applyAlignment="1">
      <alignment horizontal="left"/>
    </xf>
    <xf numFmtId="16" fontId="41" fillId="0" borderId="0" xfId="0" applyNumberFormat="1" applyFont="1" applyFill="1" applyBorder="1" applyAlignment="1">
      <alignment horizontal="left"/>
    </xf>
    <xf numFmtId="0" fontId="41" fillId="0" borderId="0" xfId="0" applyNumberFormat="1" applyFont="1" applyFill="1" applyBorder="1" applyAlignment="1">
      <alignment horizontal="left"/>
    </xf>
    <xf numFmtId="3" fontId="17" fillId="24" borderId="15" xfId="54" applyNumberFormat="1" applyFont="1" applyFill="1" applyBorder="1">
      <alignment/>
      <protection/>
    </xf>
    <xf numFmtId="3" fontId="17" fillId="24" borderId="17" xfId="54" applyNumberFormat="1" applyFont="1" applyFill="1" applyBorder="1">
      <alignment/>
      <protection/>
    </xf>
    <xf numFmtId="3" fontId="18" fillId="24" borderId="15" xfId="53" applyNumberFormat="1" applyFont="1" applyFill="1" applyBorder="1">
      <alignment/>
      <protection/>
    </xf>
    <xf numFmtId="3" fontId="18" fillId="24" borderId="17" xfId="53" applyNumberFormat="1" applyFont="1" applyFill="1" applyBorder="1">
      <alignment/>
      <protection/>
    </xf>
    <xf numFmtId="174" fontId="8" fillId="0" borderId="13" xfId="0" applyNumberFormat="1" applyFont="1" applyBorder="1" applyAlignment="1">
      <alignment horizontal="center"/>
    </xf>
    <xf numFmtId="174" fontId="8" fillId="0" borderId="18" xfId="0" applyNumberFormat="1" applyFont="1" applyBorder="1" applyAlignment="1">
      <alignment horizontal="center"/>
    </xf>
    <xf numFmtId="0" fontId="8" fillId="24" borderId="13" xfId="0" applyFont="1" applyFill="1" applyBorder="1" applyAlignment="1">
      <alignment horizontal="center"/>
    </xf>
    <xf numFmtId="0" fontId="8" fillId="0" borderId="41" xfId="0" applyFont="1" applyBorder="1" applyAlignment="1">
      <alignment horizontal="center"/>
    </xf>
    <xf numFmtId="175" fontId="8" fillId="0" borderId="41" xfId="0" applyNumberFormat="1" applyFont="1" applyBorder="1" applyAlignment="1">
      <alignment/>
    </xf>
    <xf numFmtId="0" fontId="8" fillId="0" borderId="41" xfId="0" applyFont="1" applyBorder="1" applyAlignment="1">
      <alignment/>
    </xf>
    <xf numFmtId="0" fontId="8" fillId="24" borderId="42" xfId="0" applyFont="1" applyFill="1" applyBorder="1" applyAlignment="1">
      <alignment/>
    </xf>
    <xf numFmtId="4" fontId="5" fillId="0" borderId="0" xfId="0" applyNumberFormat="1" applyFont="1" applyFill="1" applyBorder="1" applyAlignment="1">
      <alignment/>
    </xf>
    <xf numFmtId="0" fontId="17" fillId="24" borderId="15" xfId="0" applyFont="1" applyFill="1" applyBorder="1" applyAlignment="1">
      <alignment/>
    </xf>
    <xf numFmtId="173" fontId="17" fillId="24" borderId="10" xfId="0" applyNumberFormat="1" applyFont="1" applyFill="1" applyBorder="1" applyAlignment="1">
      <alignment horizontal="center" wrapText="1"/>
    </xf>
    <xf numFmtId="3" fontId="17" fillId="24" borderId="25" xfId="0" applyNumberFormat="1" applyFont="1" applyFill="1" applyBorder="1" applyAlignment="1">
      <alignment/>
    </xf>
    <xf numFmtId="3" fontId="17" fillId="24" borderId="43" xfId="0" applyNumberFormat="1" applyFont="1" applyFill="1" applyBorder="1" applyAlignment="1">
      <alignment/>
    </xf>
    <xf numFmtId="0" fontId="4" fillId="0" borderId="44" xfId="0" applyFont="1" applyFill="1" applyBorder="1" applyAlignment="1">
      <alignment horizontal="center" wrapText="1"/>
    </xf>
    <xf numFmtId="0" fontId="4" fillId="0" borderId="28" xfId="0" applyFont="1" applyFill="1" applyBorder="1" applyAlignment="1">
      <alignment horizontal="center" wrapText="1"/>
    </xf>
    <xf numFmtId="0" fontId="4" fillId="0" borderId="30" xfId="0" applyFont="1" applyFill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16" fillId="0" borderId="41" xfId="0" applyFont="1" applyFill="1" applyBorder="1" applyAlignment="1">
      <alignment horizontal="center"/>
    </xf>
    <xf numFmtId="0" fontId="17" fillId="0" borderId="45" xfId="0" applyFont="1" applyFill="1" applyBorder="1" applyAlignment="1">
      <alignment horizontal="center" wrapText="1"/>
    </xf>
    <xf numFmtId="0" fontId="17" fillId="0" borderId="46" xfId="0" applyFont="1" applyFill="1" applyBorder="1" applyAlignment="1">
      <alignment horizontal="center" wrapText="1"/>
    </xf>
    <xf numFmtId="0" fontId="17" fillId="0" borderId="47" xfId="0" applyFont="1" applyFill="1" applyBorder="1" applyAlignment="1">
      <alignment horizontal="center" wrapText="1"/>
    </xf>
    <xf numFmtId="0" fontId="17" fillId="0" borderId="48" xfId="0" applyFont="1" applyFill="1" applyBorder="1" applyAlignment="1">
      <alignment horizontal="center" wrapText="1"/>
    </xf>
    <xf numFmtId="0" fontId="17" fillId="0" borderId="49" xfId="0" applyFont="1" applyFill="1" applyBorder="1" applyAlignment="1">
      <alignment horizontal="center" wrapText="1"/>
    </xf>
    <xf numFmtId="0" fontId="17" fillId="0" borderId="50" xfId="0" applyFont="1" applyFill="1" applyBorder="1" applyAlignment="1">
      <alignment horizontal="center" wrapText="1"/>
    </xf>
    <xf numFmtId="172" fontId="17" fillId="15" borderId="51" xfId="0" applyNumberFormat="1" applyFont="1" applyFill="1" applyBorder="1" applyAlignment="1">
      <alignment horizontal="center" wrapText="1"/>
    </xf>
    <xf numFmtId="172" fontId="17" fillId="15" borderId="52" xfId="0" applyNumberFormat="1" applyFont="1" applyFill="1" applyBorder="1" applyAlignment="1">
      <alignment horizontal="center" wrapText="1"/>
    </xf>
    <xf numFmtId="172" fontId="17" fillId="15" borderId="53" xfId="0" applyNumberFormat="1" applyFont="1" applyFill="1" applyBorder="1" applyAlignment="1">
      <alignment horizontal="center" wrapText="1"/>
    </xf>
    <xf numFmtId="172" fontId="17" fillId="0" borderId="54" xfId="0" applyNumberFormat="1" applyFont="1" applyFill="1" applyBorder="1" applyAlignment="1">
      <alignment horizontal="center" wrapText="1"/>
    </xf>
    <xf numFmtId="172" fontId="17" fillId="0" borderId="55" xfId="0" applyNumberFormat="1" applyFont="1" applyFill="1" applyBorder="1" applyAlignment="1">
      <alignment horizontal="center" wrapText="1"/>
    </xf>
    <xf numFmtId="2" fontId="17" fillId="0" borderId="54" xfId="0" applyNumberFormat="1" applyFont="1" applyFill="1" applyBorder="1" applyAlignment="1">
      <alignment horizontal="center" wrapText="1"/>
    </xf>
    <xf numFmtId="2" fontId="17" fillId="0" borderId="55" xfId="0" applyNumberFormat="1" applyFont="1" applyFill="1" applyBorder="1" applyAlignment="1">
      <alignment horizontal="center" wrapText="1"/>
    </xf>
    <xf numFmtId="0" fontId="17" fillId="0" borderId="54" xfId="0" applyFont="1" applyFill="1" applyBorder="1" applyAlignment="1">
      <alignment horizontal="center" wrapText="1"/>
    </xf>
    <xf numFmtId="0" fontId="17" fillId="0" borderId="55" xfId="0" applyFont="1" applyFill="1" applyBorder="1" applyAlignment="1">
      <alignment horizontal="center" wrapText="1"/>
    </xf>
    <xf numFmtId="3" fontId="19" fillId="0" borderId="0" xfId="0" applyNumberFormat="1" applyFont="1" applyAlignment="1">
      <alignment horizontal="left"/>
    </xf>
    <xf numFmtId="3" fontId="19" fillId="0" borderId="0" xfId="0" applyNumberFormat="1" applyFont="1" applyAlignment="1">
      <alignment horizontal="center"/>
    </xf>
    <xf numFmtId="3" fontId="19" fillId="0" borderId="38" xfId="0" applyNumberFormat="1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3" fontId="10" fillId="0" borderId="0" xfId="0" applyNumberFormat="1" applyFont="1" applyAlignment="1">
      <alignment horizontal="center"/>
    </xf>
    <xf numFmtId="3" fontId="10" fillId="0" borderId="0" xfId="0" applyNumberFormat="1" applyFont="1" applyAlignment="1">
      <alignment horizontal="left"/>
    </xf>
    <xf numFmtId="3" fontId="10" fillId="0" borderId="38" xfId="0" applyNumberFormat="1" applyFont="1" applyBorder="1" applyAlignment="1">
      <alignment horizontal="center"/>
    </xf>
    <xf numFmtId="3" fontId="19" fillId="0" borderId="0" xfId="0" applyNumberFormat="1" applyFont="1" applyAlignment="1">
      <alignment horizontal="right"/>
    </xf>
    <xf numFmtId="3" fontId="4" fillId="0" borderId="56" xfId="0" applyNumberFormat="1" applyFont="1" applyFill="1" applyBorder="1" applyAlignment="1">
      <alignment horizontal="center" wrapText="1"/>
    </xf>
    <xf numFmtId="3" fontId="4" fillId="0" borderId="31" xfId="0" applyNumberFormat="1" applyFont="1" applyFill="1" applyBorder="1" applyAlignment="1">
      <alignment horizontal="center" wrapText="1"/>
    </xf>
    <xf numFmtId="172" fontId="4" fillId="15" borderId="51" xfId="0" applyNumberFormat="1" applyFont="1" applyFill="1" applyBorder="1" applyAlignment="1">
      <alignment horizontal="center" wrapText="1"/>
    </xf>
    <xf numFmtId="172" fontId="4" fillId="15" borderId="52" xfId="0" applyNumberFormat="1" applyFont="1" applyFill="1" applyBorder="1" applyAlignment="1">
      <alignment horizontal="center" wrapText="1"/>
    </xf>
    <xf numFmtId="172" fontId="4" fillId="15" borderId="53" xfId="0" applyNumberFormat="1" applyFont="1" applyFill="1" applyBorder="1" applyAlignment="1">
      <alignment horizontal="center" wrapText="1"/>
    </xf>
    <xf numFmtId="0" fontId="4" fillId="0" borderId="54" xfId="0" applyFont="1" applyFill="1" applyBorder="1" applyAlignment="1">
      <alignment horizontal="center" wrapText="1"/>
    </xf>
    <xf numFmtId="0" fontId="4" fillId="0" borderId="55" xfId="0" applyFont="1" applyFill="1" applyBorder="1" applyAlignment="1">
      <alignment horizontal="center" wrapText="1"/>
    </xf>
    <xf numFmtId="0" fontId="4" fillId="0" borderId="57" xfId="0" applyFont="1" applyFill="1" applyBorder="1" applyAlignment="1">
      <alignment horizontal="center" wrapText="1"/>
    </xf>
    <xf numFmtId="0" fontId="8" fillId="0" borderId="0" xfId="0" applyFont="1" applyAlignment="1">
      <alignment horizontal="center"/>
    </xf>
    <xf numFmtId="3" fontId="19" fillId="0" borderId="0" xfId="0" applyNumberFormat="1" applyFont="1" applyBorder="1" applyAlignment="1">
      <alignment horizontal="center"/>
    </xf>
    <xf numFmtId="3" fontId="21" fillId="0" borderId="0" xfId="0" applyNumberFormat="1" applyFont="1" applyBorder="1" applyAlignment="1">
      <alignment horizontal="center"/>
    </xf>
    <xf numFmtId="3" fontId="19" fillId="0" borderId="0" xfId="0" applyNumberFormat="1" applyFont="1" applyBorder="1" applyAlignment="1">
      <alignment/>
    </xf>
    <xf numFmtId="4" fontId="21" fillId="0" borderId="0" xfId="0" applyNumberFormat="1" applyFont="1" applyBorder="1" applyAlignment="1">
      <alignment horizontal="center"/>
    </xf>
    <xf numFmtId="3" fontId="19" fillId="0" borderId="0" xfId="0" applyNumberFormat="1" applyFont="1" applyBorder="1" applyAlignment="1">
      <alignment horizontal="left"/>
    </xf>
    <xf numFmtId="3" fontId="19" fillId="0" borderId="0" xfId="0" applyNumberFormat="1" applyFont="1" applyBorder="1" applyAlignment="1">
      <alignment horizontal="left"/>
    </xf>
    <xf numFmtId="3" fontId="19" fillId="0" borderId="0" xfId="0" applyNumberFormat="1" applyFont="1" applyBorder="1" applyAlignment="1">
      <alignment horizontal="right"/>
    </xf>
    <xf numFmtId="3" fontId="19" fillId="0" borderId="0" xfId="0" applyNumberFormat="1" applyFont="1" applyBorder="1" applyAlignment="1">
      <alignment horizontal="right"/>
    </xf>
    <xf numFmtId="3" fontId="22" fillId="0" borderId="0" xfId="42" applyNumberFormat="1" applyFont="1" applyBorder="1" applyAlignment="1" applyProtection="1">
      <alignment horizontal="right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02" xfId="53"/>
    <cellStyle name="Обычный_03" xfId="54"/>
    <cellStyle name="Обычный_Лист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4"/>
  <sheetViews>
    <sheetView zoomScalePageLayoutView="0" workbookViewId="0" topLeftCell="A33">
      <selection activeCell="F58" sqref="F58"/>
    </sheetView>
  </sheetViews>
  <sheetFormatPr defaultColWidth="9.140625" defaultRowHeight="12.75"/>
  <cols>
    <col min="1" max="1" width="28.140625" style="120" customWidth="1"/>
    <col min="2" max="2" width="7.7109375" style="120" customWidth="1"/>
    <col min="3" max="3" width="13.28125" style="120" customWidth="1"/>
    <col min="4" max="4" width="12.28125" style="120" customWidth="1"/>
    <col min="5" max="5" width="11.8515625" style="120" customWidth="1"/>
    <col min="6" max="6" width="10.00390625" style="120" customWidth="1"/>
    <col min="7" max="7" width="16.28125" style="120" customWidth="1"/>
    <col min="8" max="8" width="12.8515625" style="120" customWidth="1"/>
    <col min="9" max="9" width="12.140625" style="120" customWidth="1"/>
    <col min="10" max="10" width="11.140625" style="120" customWidth="1"/>
    <col min="11" max="11" width="8.8515625" style="120" customWidth="1"/>
    <col min="12" max="12" width="15.421875" style="120" customWidth="1"/>
    <col min="13" max="13" width="11.57421875" style="143" bestFit="1" customWidth="1"/>
    <col min="14" max="14" width="16.8515625" style="120" customWidth="1"/>
    <col min="15" max="16384" width="9.140625" style="120" customWidth="1"/>
  </cols>
  <sheetData>
    <row r="1" spans="1:14" ht="16.5" thickBot="1">
      <c r="A1" s="114">
        <v>43483</v>
      </c>
      <c r="B1" s="190" t="s">
        <v>56</v>
      </c>
      <c r="C1" s="190"/>
      <c r="D1" s="190"/>
      <c r="E1" s="115"/>
      <c r="F1" s="115"/>
      <c r="G1" s="115"/>
      <c r="H1" s="116"/>
      <c r="I1" s="116"/>
      <c r="J1" s="116"/>
      <c r="K1" s="117"/>
      <c r="L1" s="117"/>
      <c r="M1" s="118"/>
      <c r="N1" s="119"/>
    </row>
    <row r="2" spans="1:14" ht="15" customHeight="1">
      <c r="A2" s="191" t="s">
        <v>48</v>
      </c>
      <c r="B2" s="193" t="s">
        <v>49</v>
      </c>
      <c r="C2" s="197" t="s">
        <v>50</v>
      </c>
      <c r="D2" s="198"/>
      <c r="E2" s="199"/>
      <c r="F2" s="200" t="s">
        <v>60</v>
      </c>
      <c r="G2" s="200" t="s">
        <v>102</v>
      </c>
      <c r="H2" s="197" t="s">
        <v>51</v>
      </c>
      <c r="I2" s="198"/>
      <c r="J2" s="199"/>
      <c r="K2" s="202" t="s">
        <v>61</v>
      </c>
      <c r="L2" s="202" t="s">
        <v>63</v>
      </c>
      <c r="M2" s="204" t="s">
        <v>52</v>
      </c>
      <c r="N2" s="195" t="s">
        <v>57</v>
      </c>
    </row>
    <row r="3" spans="1:14" ht="32.25" thickBot="1">
      <c r="A3" s="192"/>
      <c r="B3" s="194"/>
      <c r="C3" s="121" t="s">
        <v>53</v>
      </c>
      <c r="D3" s="122" t="s">
        <v>58</v>
      </c>
      <c r="E3" s="122" t="s">
        <v>55</v>
      </c>
      <c r="F3" s="201"/>
      <c r="G3" s="201"/>
      <c r="H3" s="121" t="s">
        <v>53</v>
      </c>
      <c r="I3" s="122" t="s">
        <v>59</v>
      </c>
      <c r="J3" s="122" t="s">
        <v>54</v>
      </c>
      <c r="K3" s="203"/>
      <c r="L3" s="203"/>
      <c r="M3" s="205"/>
      <c r="N3" s="196"/>
    </row>
    <row r="4" spans="1:14" ht="16.5" thickTop="1">
      <c r="A4" s="123" t="s">
        <v>0</v>
      </c>
      <c r="B4" s="124">
        <v>5</v>
      </c>
      <c r="C4" s="155">
        <v>4562</v>
      </c>
      <c r="D4" s="125">
        <v>4562</v>
      </c>
      <c r="E4" s="126">
        <f>C4-D4</f>
        <v>0</v>
      </c>
      <c r="F4" s="127">
        <v>4.33</v>
      </c>
      <c r="G4" s="127">
        <f>E4*M4*F4</f>
        <v>0</v>
      </c>
      <c r="H4" s="155">
        <v>2840</v>
      </c>
      <c r="I4" s="125">
        <v>2840</v>
      </c>
      <c r="J4" s="126">
        <f>H4-I4</f>
        <v>0</v>
      </c>
      <c r="K4" s="127">
        <v>1.6</v>
      </c>
      <c r="L4" s="127">
        <f>J4*M4*K4</f>
        <v>0</v>
      </c>
      <c r="M4" s="128">
        <v>1.05</v>
      </c>
      <c r="N4" s="129">
        <f>G4+L4</f>
        <v>0</v>
      </c>
    </row>
    <row r="5" spans="1:14" ht="15.75">
      <c r="A5" s="123" t="s">
        <v>1</v>
      </c>
      <c r="B5" s="130">
        <v>46</v>
      </c>
      <c r="C5" s="155">
        <v>35384</v>
      </c>
      <c r="D5" s="125">
        <v>35145</v>
      </c>
      <c r="E5" s="131">
        <f aca="true" t="shared" si="0" ref="E5:E54">C5-D5</f>
        <v>239</v>
      </c>
      <c r="F5" s="127">
        <v>4.33</v>
      </c>
      <c r="G5" s="132">
        <f aca="true" t="shared" si="1" ref="G5:G54">E5*M5*F5</f>
        <v>1086.6135000000002</v>
      </c>
      <c r="H5" s="155">
        <v>20889</v>
      </c>
      <c r="I5" s="125">
        <v>20768</v>
      </c>
      <c r="J5" s="131">
        <f aca="true" t="shared" si="2" ref="J5:J54">H5-I5</f>
        <v>121</v>
      </c>
      <c r="K5" s="127">
        <v>1.6</v>
      </c>
      <c r="L5" s="132">
        <f aca="true" t="shared" si="3" ref="L5:L54">J5*M5*K5</f>
        <v>203.28000000000003</v>
      </c>
      <c r="M5" s="133">
        <v>1.05</v>
      </c>
      <c r="N5" s="134">
        <f aca="true" t="shared" si="4" ref="N5:N54">G5+L5</f>
        <v>1289.8935000000001</v>
      </c>
    </row>
    <row r="6" spans="1:14" ht="15.75">
      <c r="A6" s="123" t="s">
        <v>2</v>
      </c>
      <c r="B6" s="130">
        <v>51</v>
      </c>
      <c r="C6" s="155">
        <v>132627</v>
      </c>
      <c r="D6" s="125">
        <v>132211</v>
      </c>
      <c r="E6" s="131">
        <f t="shared" si="0"/>
        <v>416</v>
      </c>
      <c r="F6" s="127">
        <v>4.33</v>
      </c>
      <c r="G6" s="132">
        <f t="shared" si="1"/>
        <v>1891.344</v>
      </c>
      <c r="H6" s="155">
        <v>65660</v>
      </c>
      <c r="I6" s="125">
        <v>65454</v>
      </c>
      <c r="J6" s="131">
        <f t="shared" si="2"/>
        <v>206</v>
      </c>
      <c r="K6" s="127">
        <v>1.6</v>
      </c>
      <c r="L6" s="132">
        <f t="shared" si="3"/>
        <v>346.08000000000004</v>
      </c>
      <c r="M6" s="133">
        <v>1.05</v>
      </c>
      <c r="N6" s="134">
        <f t="shared" si="4"/>
        <v>2237.424</v>
      </c>
    </row>
    <row r="7" spans="1:14" ht="15.75">
      <c r="A7" s="123" t="s">
        <v>3</v>
      </c>
      <c r="B7" s="130">
        <v>77</v>
      </c>
      <c r="C7" s="155">
        <v>24300</v>
      </c>
      <c r="D7" s="125">
        <v>23460</v>
      </c>
      <c r="E7" s="131">
        <f t="shared" si="0"/>
        <v>840</v>
      </c>
      <c r="F7" s="135">
        <v>6.18</v>
      </c>
      <c r="G7" s="132">
        <f t="shared" si="1"/>
        <v>5450.759999999999</v>
      </c>
      <c r="H7" s="155">
        <v>11486</v>
      </c>
      <c r="I7" s="125">
        <v>11054</v>
      </c>
      <c r="J7" s="131">
        <f t="shared" si="2"/>
        <v>432</v>
      </c>
      <c r="K7" s="135">
        <v>2.29</v>
      </c>
      <c r="L7" s="132">
        <f t="shared" si="3"/>
        <v>1038.7440000000001</v>
      </c>
      <c r="M7" s="133">
        <v>1.05</v>
      </c>
      <c r="N7" s="134">
        <f t="shared" si="4"/>
        <v>6489.503999999999</v>
      </c>
    </row>
    <row r="8" spans="1:14" ht="15.75">
      <c r="A8" s="123" t="s">
        <v>4</v>
      </c>
      <c r="B8" s="130">
        <v>78</v>
      </c>
      <c r="C8" s="155">
        <v>65682</v>
      </c>
      <c r="D8" s="125">
        <v>64727</v>
      </c>
      <c r="E8" s="131">
        <f t="shared" si="0"/>
        <v>955</v>
      </c>
      <c r="F8" s="135">
        <v>6.18</v>
      </c>
      <c r="G8" s="132">
        <f t="shared" si="1"/>
        <v>6196.995</v>
      </c>
      <c r="H8" s="155">
        <v>35842</v>
      </c>
      <c r="I8" s="125">
        <v>35345</v>
      </c>
      <c r="J8" s="131">
        <f t="shared" si="2"/>
        <v>497</v>
      </c>
      <c r="K8" s="135">
        <v>2.29</v>
      </c>
      <c r="L8" s="132">
        <f t="shared" si="3"/>
        <v>1195.0365000000002</v>
      </c>
      <c r="M8" s="133">
        <v>1.05</v>
      </c>
      <c r="N8" s="134">
        <f t="shared" si="4"/>
        <v>7392.0315</v>
      </c>
    </row>
    <row r="9" spans="1:14" ht="15.75">
      <c r="A9" s="123" t="s">
        <v>5</v>
      </c>
      <c r="B9" s="130">
        <v>82</v>
      </c>
      <c r="C9" s="155">
        <v>8071</v>
      </c>
      <c r="D9" s="125">
        <v>8071</v>
      </c>
      <c r="E9" s="131">
        <f t="shared" si="0"/>
        <v>0</v>
      </c>
      <c r="F9" s="135">
        <v>6.18</v>
      </c>
      <c r="G9" s="132">
        <f t="shared" si="1"/>
        <v>0</v>
      </c>
      <c r="H9" s="155">
        <v>3434</v>
      </c>
      <c r="I9" s="125">
        <v>3434</v>
      </c>
      <c r="J9" s="131">
        <f t="shared" si="2"/>
        <v>0</v>
      </c>
      <c r="K9" s="135">
        <v>2.29</v>
      </c>
      <c r="L9" s="132">
        <f t="shared" si="3"/>
        <v>0</v>
      </c>
      <c r="M9" s="133">
        <v>1.05</v>
      </c>
      <c r="N9" s="134">
        <f t="shared" si="4"/>
        <v>0</v>
      </c>
    </row>
    <row r="10" spans="1:14" ht="15.75">
      <c r="A10" s="123" t="s">
        <v>6</v>
      </c>
      <c r="B10" s="130">
        <v>91</v>
      </c>
      <c r="C10" s="155">
        <v>1458</v>
      </c>
      <c r="D10" s="125">
        <v>1457</v>
      </c>
      <c r="E10" s="131">
        <f t="shared" si="0"/>
        <v>1</v>
      </c>
      <c r="F10" s="135">
        <v>6.18</v>
      </c>
      <c r="G10" s="132">
        <f t="shared" si="1"/>
        <v>6.489</v>
      </c>
      <c r="H10" s="155">
        <v>845</v>
      </c>
      <c r="I10" s="125">
        <v>844</v>
      </c>
      <c r="J10" s="131">
        <f t="shared" si="2"/>
        <v>1</v>
      </c>
      <c r="K10" s="135">
        <v>2.29</v>
      </c>
      <c r="L10" s="132">
        <f t="shared" si="3"/>
        <v>2.4045</v>
      </c>
      <c r="M10" s="133">
        <v>1.05</v>
      </c>
      <c r="N10" s="134">
        <f t="shared" si="4"/>
        <v>8.8935</v>
      </c>
    </row>
    <row r="11" spans="1:14" ht="15.75">
      <c r="A11" s="123" t="s">
        <v>7</v>
      </c>
      <c r="B11" s="130">
        <v>92</v>
      </c>
      <c r="C11" s="155">
        <v>93404</v>
      </c>
      <c r="D11" s="125">
        <v>91716</v>
      </c>
      <c r="E11" s="131">
        <f t="shared" si="0"/>
        <v>1688</v>
      </c>
      <c r="F11" s="127">
        <v>4.33</v>
      </c>
      <c r="G11" s="132">
        <f t="shared" si="1"/>
        <v>7674.492</v>
      </c>
      <c r="H11" s="155">
        <v>56634</v>
      </c>
      <c r="I11" s="125">
        <v>55739</v>
      </c>
      <c r="J11" s="131">
        <f t="shared" si="2"/>
        <v>895</v>
      </c>
      <c r="K11" s="127">
        <v>1.6</v>
      </c>
      <c r="L11" s="132">
        <f t="shared" si="3"/>
        <v>1503.6000000000001</v>
      </c>
      <c r="M11" s="133">
        <v>1.05</v>
      </c>
      <c r="N11" s="134">
        <f t="shared" si="4"/>
        <v>9178.092</v>
      </c>
    </row>
    <row r="12" spans="1:14" ht="15.75">
      <c r="A12" s="123" t="s">
        <v>8</v>
      </c>
      <c r="B12" s="130">
        <v>93</v>
      </c>
      <c r="C12" s="155">
        <v>174006</v>
      </c>
      <c r="D12" s="125">
        <v>170656</v>
      </c>
      <c r="E12" s="131">
        <f t="shared" si="0"/>
        <v>3350</v>
      </c>
      <c r="F12" s="127">
        <v>4.33</v>
      </c>
      <c r="G12" s="132">
        <f t="shared" si="1"/>
        <v>15230.775</v>
      </c>
      <c r="H12" s="155">
        <v>106456</v>
      </c>
      <c r="I12" s="125">
        <v>104734</v>
      </c>
      <c r="J12" s="131">
        <f t="shared" si="2"/>
        <v>1722</v>
      </c>
      <c r="K12" s="127">
        <v>1.6</v>
      </c>
      <c r="L12" s="132">
        <f t="shared" si="3"/>
        <v>2892.9600000000005</v>
      </c>
      <c r="M12" s="133">
        <v>1.05</v>
      </c>
      <c r="N12" s="134">
        <f t="shared" si="4"/>
        <v>18123.735</v>
      </c>
    </row>
    <row r="13" spans="1:14" ht="15.75">
      <c r="A13" s="123" t="s">
        <v>9</v>
      </c>
      <c r="B13" s="130">
        <v>95</v>
      </c>
      <c r="C13" s="155">
        <v>2455</v>
      </c>
      <c r="D13" s="125">
        <v>2448</v>
      </c>
      <c r="E13" s="131">
        <f t="shared" si="0"/>
        <v>7</v>
      </c>
      <c r="F13" s="135">
        <v>6.18</v>
      </c>
      <c r="G13" s="132">
        <f t="shared" si="1"/>
        <v>45.423</v>
      </c>
      <c r="H13" s="155">
        <v>527</v>
      </c>
      <c r="I13" s="125">
        <v>524</v>
      </c>
      <c r="J13" s="131">
        <f t="shared" si="2"/>
        <v>3</v>
      </c>
      <c r="K13" s="135">
        <v>2.29</v>
      </c>
      <c r="L13" s="132">
        <f t="shared" si="3"/>
        <v>7.213500000000001</v>
      </c>
      <c r="M13" s="133">
        <v>1.05</v>
      </c>
      <c r="N13" s="134">
        <f t="shared" si="4"/>
        <v>52.636500000000005</v>
      </c>
    </row>
    <row r="14" spans="1:14" ht="15.75">
      <c r="A14" s="123" t="s">
        <v>10</v>
      </c>
      <c r="B14" s="130">
        <v>96</v>
      </c>
      <c r="C14" s="155">
        <v>8022</v>
      </c>
      <c r="D14" s="125">
        <v>8021</v>
      </c>
      <c r="E14" s="131">
        <f t="shared" si="0"/>
        <v>1</v>
      </c>
      <c r="F14" s="127">
        <v>4.33</v>
      </c>
      <c r="G14" s="132">
        <f t="shared" si="1"/>
        <v>4.5465</v>
      </c>
      <c r="H14" s="155">
        <v>4190</v>
      </c>
      <c r="I14" s="125">
        <v>4190</v>
      </c>
      <c r="J14" s="131">
        <f t="shared" si="2"/>
        <v>0</v>
      </c>
      <c r="K14" s="127">
        <v>1.6</v>
      </c>
      <c r="L14" s="132">
        <f t="shared" si="3"/>
        <v>0</v>
      </c>
      <c r="M14" s="133">
        <v>1.05</v>
      </c>
      <c r="N14" s="134">
        <f t="shared" si="4"/>
        <v>4.5465</v>
      </c>
    </row>
    <row r="15" spans="1:14" ht="15.75">
      <c r="A15" s="123" t="s">
        <v>11</v>
      </c>
      <c r="B15" s="130">
        <v>97</v>
      </c>
      <c r="C15" s="155">
        <v>60559</v>
      </c>
      <c r="D15" s="125">
        <v>59678</v>
      </c>
      <c r="E15" s="131">
        <f t="shared" si="0"/>
        <v>881</v>
      </c>
      <c r="F15" s="127">
        <v>4.33</v>
      </c>
      <c r="G15" s="132">
        <f t="shared" si="1"/>
        <v>4005.4665000000005</v>
      </c>
      <c r="H15" s="155">
        <v>29943</v>
      </c>
      <c r="I15" s="125">
        <v>29403</v>
      </c>
      <c r="J15" s="131">
        <f t="shared" si="2"/>
        <v>540</v>
      </c>
      <c r="K15" s="127">
        <v>1.6</v>
      </c>
      <c r="L15" s="132">
        <f t="shared" si="3"/>
        <v>907.2</v>
      </c>
      <c r="M15" s="133">
        <v>1.05</v>
      </c>
      <c r="N15" s="134">
        <f t="shared" si="4"/>
        <v>4912.6665</v>
      </c>
    </row>
    <row r="16" spans="1:14" ht="15.75">
      <c r="A16" s="123" t="s">
        <v>12</v>
      </c>
      <c r="B16" s="130">
        <v>100</v>
      </c>
      <c r="C16" s="155">
        <v>7104</v>
      </c>
      <c r="D16" s="125">
        <v>7104</v>
      </c>
      <c r="E16" s="131">
        <f t="shared" si="0"/>
        <v>0</v>
      </c>
      <c r="F16" s="127">
        <v>4.33</v>
      </c>
      <c r="G16" s="132">
        <f t="shared" si="1"/>
        <v>0</v>
      </c>
      <c r="H16" s="155">
        <v>2530</v>
      </c>
      <c r="I16" s="125">
        <v>2530</v>
      </c>
      <c r="J16" s="131">
        <f t="shared" si="2"/>
        <v>0</v>
      </c>
      <c r="K16" s="127">
        <v>1.6</v>
      </c>
      <c r="L16" s="132">
        <f t="shared" si="3"/>
        <v>0</v>
      </c>
      <c r="M16" s="133">
        <v>1.05</v>
      </c>
      <c r="N16" s="134">
        <f t="shared" si="4"/>
        <v>0</v>
      </c>
    </row>
    <row r="17" spans="1:14" ht="15.75">
      <c r="A17" s="123" t="s">
        <v>13</v>
      </c>
      <c r="B17" s="130">
        <v>102</v>
      </c>
      <c r="C17" s="155">
        <v>4248</v>
      </c>
      <c r="D17" s="125">
        <v>2559</v>
      </c>
      <c r="E17" s="131">
        <f t="shared" si="0"/>
        <v>1689</v>
      </c>
      <c r="F17" s="127">
        <v>4.33</v>
      </c>
      <c r="G17" s="132">
        <f t="shared" si="1"/>
        <v>7679.038500000001</v>
      </c>
      <c r="H17" s="155">
        <v>7915</v>
      </c>
      <c r="I17" s="125">
        <v>5208</v>
      </c>
      <c r="J17" s="131">
        <f t="shared" si="2"/>
        <v>2707</v>
      </c>
      <c r="K17" s="127">
        <v>1.6</v>
      </c>
      <c r="L17" s="132">
        <f t="shared" si="3"/>
        <v>4547.76</v>
      </c>
      <c r="M17" s="133">
        <v>1.05</v>
      </c>
      <c r="N17" s="134">
        <f t="shared" si="4"/>
        <v>12226.7985</v>
      </c>
    </row>
    <row r="18" spans="1:14" ht="15.75">
      <c r="A18" s="123" t="s">
        <v>14</v>
      </c>
      <c r="B18" s="130">
        <v>119</v>
      </c>
      <c r="C18" s="155">
        <f>1791+7904</f>
        <v>9695</v>
      </c>
      <c r="D18" s="125">
        <f>1791+7904</f>
        <v>9695</v>
      </c>
      <c r="E18" s="131">
        <f t="shared" si="0"/>
        <v>0</v>
      </c>
      <c r="F18" s="135">
        <v>3.77</v>
      </c>
      <c r="G18" s="132">
        <f t="shared" si="1"/>
        <v>0</v>
      </c>
      <c r="H18" s="155">
        <v>0</v>
      </c>
      <c r="I18" s="125">
        <v>0</v>
      </c>
      <c r="J18" s="131">
        <v>0</v>
      </c>
      <c r="K18" s="135">
        <v>0</v>
      </c>
      <c r="L18" s="132">
        <f t="shared" si="3"/>
        <v>0</v>
      </c>
      <c r="M18" s="133">
        <v>1.05</v>
      </c>
      <c r="N18" s="134">
        <f t="shared" si="4"/>
        <v>0</v>
      </c>
    </row>
    <row r="19" spans="1:14" ht="15.75">
      <c r="A19" s="123" t="s">
        <v>15</v>
      </c>
      <c r="B19" s="130">
        <v>121</v>
      </c>
      <c r="C19" s="155">
        <f>3760+9177</f>
        <v>12937</v>
      </c>
      <c r="D19" s="125">
        <f>3760+9177</f>
        <v>12937</v>
      </c>
      <c r="E19" s="131">
        <f t="shared" si="0"/>
        <v>0</v>
      </c>
      <c r="F19" s="135">
        <v>3.77</v>
      </c>
      <c r="G19" s="132">
        <f t="shared" si="1"/>
        <v>0</v>
      </c>
      <c r="H19" s="155">
        <v>0</v>
      </c>
      <c r="I19" s="125">
        <v>0</v>
      </c>
      <c r="J19" s="131">
        <v>0</v>
      </c>
      <c r="K19" s="135">
        <v>0</v>
      </c>
      <c r="L19" s="132">
        <f t="shared" si="3"/>
        <v>0</v>
      </c>
      <c r="M19" s="133">
        <v>1.05</v>
      </c>
      <c r="N19" s="134">
        <f t="shared" si="4"/>
        <v>0</v>
      </c>
    </row>
    <row r="20" spans="1:14" ht="15.75">
      <c r="A20" s="123" t="s">
        <v>16</v>
      </c>
      <c r="B20" s="130">
        <v>123</v>
      </c>
      <c r="C20" s="155">
        <v>2833</v>
      </c>
      <c r="D20" s="125">
        <v>2833</v>
      </c>
      <c r="E20" s="131">
        <f t="shared" si="0"/>
        <v>0</v>
      </c>
      <c r="F20" s="127">
        <v>4.33</v>
      </c>
      <c r="G20" s="132">
        <f t="shared" si="1"/>
        <v>0</v>
      </c>
      <c r="H20" s="155">
        <v>1028</v>
      </c>
      <c r="I20" s="125">
        <v>1028</v>
      </c>
      <c r="J20" s="131">
        <f t="shared" si="2"/>
        <v>0</v>
      </c>
      <c r="K20" s="127">
        <v>1.6</v>
      </c>
      <c r="L20" s="132">
        <f t="shared" si="3"/>
        <v>0</v>
      </c>
      <c r="M20" s="133">
        <v>1.05</v>
      </c>
      <c r="N20" s="134">
        <f t="shared" si="4"/>
        <v>0</v>
      </c>
    </row>
    <row r="21" spans="1:14" ht="15.75">
      <c r="A21" s="123" t="s">
        <v>17</v>
      </c>
      <c r="B21" s="130">
        <v>126</v>
      </c>
      <c r="C21" s="155">
        <v>5120</v>
      </c>
      <c r="D21" s="125">
        <v>5120</v>
      </c>
      <c r="E21" s="131">
        <f t="shared" si="0"/>
        <v>0</v>
      </c>
      <c r="F21" s="135">
        <v>6.18</v>
      </c>
      <c r="G21" s="132">
        <f t="shared" si="1"/>
        <v>0</v>
      </c>
      <c r="H21" s="155">
        <v>3800</v>
      </c>
      <c r="I21" s="125">
        <v>3800</v>
      </c>
      <c r="J21" s="131">
        <f t="shared" si="2"/>
        <v>0</v>
      </c>
      <c r="K21" s="135">
        <v>2.29</v>
      </c>
      <c r="L21" s="132">
        <f t="shared" si="3"/>
        <v>0</v>
      </c>
      <c r="M21" s="133">
        <v>1.05</v>
      </c>
      <c r="N21" s="134">
        <f t="shared" si="4"/>
        <v>0</v>
      </c>
    </row>
    <row r="22" spans="1:14" ht="15.75">
      <c r="A22" s="123" t="s">
        <v>18</v>
      </c>
      <c r="B22" s="130">
        <v>142</v>
      </c>
      <c r="C22" s="155">
        <v>3965</v>
      </c>
      <c r="D22" s="125">
        <v>3965</v>
      </c>
      <c r="E22" s="131">
        <f t="shared" si="0"/>
        <v>0</v>
      </c>
      <c r="F22" s="135">
        <v>6.18</v>
      </c>
      <c r="G22" s="132">
        <f t="shared" si="1"/>
        <v>0</v>
      </c>
      <c r="H22" s="155">
        <v>2006</v>
      </c>
      <c r="I22" s="125">
        <v>2006</v>
      </c>
      <c r="J22" s="131">
        <f t="shared" si="2"/>
        <v>0</v>
      </c>
      <c r="K22" s="135">
        <v>2.29</v>
      </c>
      <c r="L22" s="132">
        <f t="shared" si="3"/>
        <v>0</v>
      </c>
      <c r="M22" s="133">
        <v>1.05</v>
      </c>
      <c r="N22" s="134">
        <f t="shared" si="4"/>
        <v>0</v>
      </c>
    </row>
    <row r="23" spans="1:14" ht="15.75">
      <c r="A23" s="123" t="s">
        <v>19</v>
      </c>
      <c r="B23" s="130">
        <v>143</v>
      </c>
      <c r="C23" s="155">
        <v>15953</v>
      </c>
      <c r="D23" s="125">
        <v>15904</v>
      </c>
      <c r="E23" s="131">
        <f t="shared" si="0"/>
        <v>49</v>
      </c>
      <c r="F23" s="127">
        <v>4.33</v>
      </c>
      <c r="G23" s="132">
        <f t="shared" si="1"/>
        <v>222.7785</v>
      </c>
      <c r="H23" s="155">
        <v>9250</v>
      </c>
      <c r="I23" s="125">
        <v>9200</v>
      </c>
      <c r="J23" s="131">
        <f t="shared" si="2"/>
        <v>50</v>
      </c>
      <c r="K23" s="127">
        <v>1.6</v>
      </c>
      <c r="L23" s="132">
        <f t="shared" si="3"/>
        <v>84</v>
      </c>
      <c r="M23" s="133">
        <v>1.05</v>
      </c>
      <c r="N23" s="134">
        <f t="shared" si="4"/>
        <v>306.7785</v>
      </c>
    </row>
    <row r="24" spans="1:14" ht="15.75">
      <c r="A24" s="123" t="s">
        <v>20</v>
      </c>
      <c r="B24" s="130">
        <v>144</v>
      </c>
      <c r="C24" s="155">
        <v>4043</v>
      </c>
      <c r="D24" s="125">
        <v>4043</v>
      </c>
      <c r="E24" s="131">
        <f t="shared" si="0"/>
        <v>0</v>
      </c>
      <c r="F24" s="135">
        <v>6.18</v>
      </c>
      <c r="G24" s="132">
        <f t="shared" si="1"/>
        <v>0</v>
      </c>
      <c r="H24" s="155">
        <v>1359</v>
      </c>
      <c r="I24" s="125">
        <v>1354</v>
      </c>
      <c r="J24" s="131">
        <f t="shared" si="2"/>
        <v>5</v>
      </c>
      <c r="K24" s="135">
        <v>2.29</v>
      </c>
      <c r="L24" s="132">
        <f t="shared" si="3"/>
        <v>12.0225</v>
      </c>
      <c r="M24" s="133">
        <v>1.05</v>
      </c>
      <c r="N24" s="134">
        <f t="shared" si="4"/>
        <v>12.0225</v>
      </c>
    </row>
    <row r="25" spans="1:14" ht="15.75">
      <c r="A25" s="123" t="s">
        <v>21</v>
      </c>
      <c r="B25" s="130">
        <v>145</v>
      </c>
      <c r="C25" s="155">
        <v>16969</v>
      </c>
      <c r="D25" s="125">
        <v>16722</v>
      </c>
      <c r="E25" s="131">
        <f t="shared" si="0"/>
        <v>247</v>
      </c>
      <c r="F25" s="127">
        <v>4.33</v>
      </c>
      <c r="G25" s="132">
        <f t="shared" si="1"/>
        <v>1122.9855000000002</v>
      </c>
      <c r="H25" s="155">
        <v>9550</v>
      </c>
      <c r="I25" s="125">
        <v>9420</v>
      </c>
      <c r="J25" s="131">
        <f t="shared" si="2"/>
        <v>130</v>
      </c>
      <c r="K25" s="127">
        <v>1.6</v>
      </c>
      <c r="L25" s="132">
        <f t="shared" si="3"/>
        <v>218.4</v>
      </c>
      <c r="M25" s="133">
        <v>1.05</v>
      </c>
      <c r="N25" s="134">
        <f t="shared" si="4"/>
        <v>1341.3855000000003</v>
      </c>
    </row>
    <row r="26" spans="1:14" ht="15.75">
      <c r="A26" s="123" t="s">
        <v>22</v>
      </c>
      <c r="B26" s="130">
        <v>148</v>
      </c>
      <c r="C26" s="155">
        <v>2459</v>
      </c>
      <c r="D26" s="125">
        <v>2459</v>
      </c>
      <c r="E26" s="131">
        <f t="shared" si="0"/>
        <v>0</v>
      </c>
      <c r="F26" s="127">
        <v>4.33</v>
      </c>
      <c r="G26" s="132">
        <f t="shared" si="1"/>
        <v>0</v>
      </c>
      <c r="H26" s="155">
        <v>775</v>
      </c>
      <c r="I26" s="125">
        <v>775</v>
      </c>
      <c r="J26" s="131">
        <f t="shared" si="2"/>
        <v>0</v>
      </c>
      <c r="K26" s="127">
        <v>1.6</v>
      </c>
      <c r="L26" s="132">
        <f t="shared" si="3"/>
        <v>0</v>
      </c>
      <c r="M26" s="133">
        <v>1.05</v>
      </c>
      <c r="N26" s="134">
        <f t="shared" si="4"/>
        <v>0</v>
      </c>
    </row>
    <row r="27" spans="1:14" ht="15.75">
      <c r="A27" s="123" t="s">
        <v>23</v>
      </c>
      <c r="B27" s="130">
        <v>151</v>
      </c>
      <c r="C27" s="155">
        <v>10645</v>
      </c>
      <c r="D27" s="125">
        <v>10645</v>
      </c>
      <c r="E27" s="131">
        <f t="shared" si="0"/>
        <v>0</v>
      </c>
      <c r="F27" s="127">
        <v>4.33</v>
      </c>
      <c r="G27" s="132">
        <f t="shared" si="1"/>
        <v>0</v>
      </c>
      <c r="H27" s="155">
        <v>4442</v>
      </c>
      <c r="I27" s="125">
        <v>4442</v>
      </c>
      <c r="J27" s="131">
        <f t="shared" si="2"/>
        <v>0</v>
      </c>
      <c r="K27" s="127">
        <v>1.6</v>
      </c>
      <c r="L27" s="132">
        <f t="shared" si="3"/>
        <v>0</v>
      </c>
      <c r="M27" s="133">
        <v>1.05</v>
      </c>
      <c r="N27" s="134">
        <f t="shared" si="4"/>
        <v>0</v>
      </c>
    </row>
    <row r="28" spans="1:14" ht="15.75">
      <c r="A28" s="123" t="s">
        <v>24</v>
      </c>
      <c r="B28" s="130">
        <v>153</v>
      </c>
      <c r="C28" s="155">
        <v>140566</v>
      </c>
      <c r="D28" s="125">
        <v>140366</v>
      </c>
      <c r="E28" s="131">
        <f t="shared" si="0"/>
        <v>200</v>
      </c>
      <c r="F28" s="127">
        <v>4.33</v>
      </c>
      <c r="G28" s="132">
        <f t="shared" si="1"/>
        <v>909.3000000000001</v>
      </c>
      <c r="H28" s="155">
        <v>92654</v>
      </c>
      <c r="I28" s="125">
        <v>92654</v>
      </c>
      <c r="J28" s="131">
        <f t="shared" si="2"/>
        <v>0</v>
      </c>
      <c r="K28" s="127">
        <v>1.6</v>
      </c>
      <c r="L28" s="132">
        <f t="shared" si="3"/>
        <v>0</v>
      </c>
      <c r="M28" s="133">
        <v>1.05</v>
      </c>
      <c r="N28" s="134">
        <f t="shared" si="4"/>
        <v>909.3000000000001</v>
      </c>
    </row>
    <row r="29" spans="1:14" ht="15.75">
      <c r="A29" s="123" t="s">
        <v>25</v>
      </c>
      <c r="B29" s="130">
        <v>155</v>
      </c>
      <c r="C29" s="155">
        <v>184371</v>
      </c>
      <c r="D29" s="125">
        <v>181180</v>
      </c>
      <c r="E29" s="131">
        <f t="shared" si="0"/>
        <v>3191</v>
      </c>
      <c r="F29" s="127">
        <v>4.33</v>
      </c>
      <c r="G29" s="132">
        <f t="shared" si="1"/>
        <v>14507.881500000001</v>
      </c>
      <c r="H29" s="155">
        <v>107933</v>
      </c>
      <c r="I29" s="125">
        <v>106358</v>
      </c>
      <c r="J29" s="131">
        <f t="shared" si="2"/>
        <v>1575</v>
      </c>
      <c r="K29" s="127">
        <v>1.6</v>
      </c>
      <c r="L29" s="132">
        <f t="shared" si="3"/>
        <v>2646</v>
      </c>
      <c r="M29" s="133">
        <v>1.05</v>
      </c>
      <c r="N29" s="134">
        <f t="shared" si="4"/>
        <v>17153.881500000003</v>
      </c>
    </row>
    <row r="30" spans="1:14" ht="15.75">
      <c r="A30" s="123" t="s">
        <v>26</v>
      </c>
      <c r="B30" s="130">
        <v>158</v>
      </c>
      <c r="C30" s="155">
        <v>31361</v>
      </c>
      <c r="D30" s="125">
        <v>30945</v>
      </c>
      <c r="E30" s="131">
        <f t="shared" si="0"/>
        <v>416</v>
      </c>
      <c r="F30" s="127">
        <v>4.33</v>
      </c>
      <c r="G30" s="132">
        <f t="shared" si="1"/>
        <v>1891.344</v>
      </c>
      <c r="H30" s="155">
        <v>13531</v>
      </c>
      <c r="I30" s="125">
        <v>13409</v>
      </c>
      <c r="J30" s="131">
        <f t="shared" si="2"/>
        <v>122</v>
      </c>
      <c r="K30" s="127">
        <v>1.6</v>
      </c>
      <c r="L30" s="132">
        <f t="shared" si="3"/>
        <v>204.96</v>
      </c>
      <c r="M30" s="133">
        <v>1.05</v>
      </c>
      <c r="N30" s="134">
        <f t="shared" si="4"/>
        <v>2096.304</v>
      </c>
    </row>
    <row r="31" spans="1:14" ht="15.75">
      <c r="A31" s="123" t="s">
        <v>27</v>
      </c>
      <c r="B31" s="130">
        <v>159</v>
      </c>
      <c r="C31" s="155">
        <v>29243</v>
      </c>
      <c r="D31" s="125">
        <v>29083</v>
      </c>
      <c r="E31" s="131">
        <f t="shared" si="0"/>
        <v>160</v>
      </c>
      <c r="F31" s="127">
        <v>4.33</v>
      </c>
      <c r="G31" s="132">
        <f t="shared" si="1"/>
        <v>727.44</v>
      </c>
      <c r="H31" s="155">
        <v>13148</v>
      </c>
      <c r="I31" s="125">
        <v>13073</v>
      </c>
      <c r="J31" s="131">
        <f t="shared" si="2"/>
        <v>75</v>
      </c>
      <c r="K31" s="127">
        <v>1.6</v>
      </c>
      <c r="L31" s="132">
        <f t="shared" si="3"/>
        <v>126</v>
      </c>
      <c r="M31" s="133">
        <v>1.05</v>
      </c>
      <c r="N31" s="134">
        <f t="shared" si="4"/>
        <v>853.44</v>
      </c>
    </row>
    <row r="32" spans="1:14" ht="15.75">
      <c r="A32" s="123" t="s">
        <v>28</v>
      </c>
      <c r="B32" s="130">
        <v>160</v>
      </c>
      <c r="C32" s="155">
        <v>29122</v>
      </c>
      <c r="D32" s="125">
        <v>26555</v>
      </c>
      <c r="E32" s="131">
        <f t="shared" si="0"/>
        <v>2567</v>
      </c>
      <c r="F32" s="127">
        <v>4.33</v>
      </c>
      <c r="G32" s="132">
        <f t="shared" si="1"/>
        <v>11670.8655</v>
      </c>
      <c r="H32" s="155">
        <v>18044</v>
      </c>
      <c r="I32" s="125">
        <v>16782</v>
      </c>
      <c r="J32" s="131">
        <f t="shared" si="2"/>
        <v>1262</v>
      </c>
      <c r="K32" s="127">
        <v>1.6</v>
      </c>
      <c r="L32" s="132">
        <f t="shared" si="3"/>
        <v>2120.1600000000003</v>
      </c>
      <c r="M32" s="133">
        <v>1.05</v>
      </c>
      <c r="N32" s="134">
        <f t="shared" si="4"/>
        <v>13791.0255</v>
      </c>
    </row>
    <row r="33" spans="1:14" ht="15.75">
      <c r="A33" s="123" t="s">
        <v>29</v>
      </c>
      <c r="B33" s="130">
        <v>161</v>
      </c>
      <c r="C33" s="155">
        <v>114</v>
      </c>
      <c r="D33" s="125">
        <v>113</v>
      </c>
      <c r="E33" s="131">
        <f t="shared" si="0"/>
        <v>1</v>
      </c>
      <c r="F33" s="135">
        <v>6.18</v>
      </c>
      <c r="G33" s="132">
        <f t="shared" si="1"/>
        <v>6.489</v>
      </c>
      <c r="H33" s="155">
        <v>24</v>
      </c>
      <c r="I33" s="125">
        <v>24</v>
      </c>
      <c r="J33" s="131">
        <f t="shared" si="2"/>
        <v>0</v>
      </c>
      <c r="K33" s="135">
        <v>2.29</v>
      </c>
      <c r="L33" s="132">
        <f t="shared" si="3"/>
        <v>0</v>
      </c>
      <c r="M33" s="133">
        <v>1.05</v>
      </c>
      <c r="N33" s="134">
        <f t="shared" si="4"/>
        <v>6.489</v>
      </c>
    </row>
    <row r="34" spans="1:14" ht="15.75">
      <c r="A34" s="123" t="s">
        <v>30</v>
      </c>
      <c r="B34" s="130">
        <v>163</v>
      </c>
      <c r="C34" s="155">
        <v>38511</v>
      </c>
      <c r="D34" s="125">
        <v>37254</v>
      </c>
      <c r="E34" s="131">
        <f t="shared" si="0"/>
        <v>1257</v>
      </c>
      <c r="F34" s="127">
        <v>4.33</v>
      </c>
      <c r="G34" s="132">
        <f t="shared" si="1"/>
        <v>5714.950500000001</v>
      </c>
      <c r="H34" s="155">
        <v>25932</v>
      </c>
      <c r="I34" s="125">
        <v>25280</v>
      </c>
      <c r="J34" s="131">
        <f t="shared" si="2"/>
        <v>652</v>
      </c>
      <c r="K34" s="127">
        <v>1.6</v>
      </c>
      <c r="L34" s="132">
        <f t="shared" si="3"/>
        <v>1095.3600000000001</v>
      </c>
      <c r="M34" s="133">
        <v>1.05</v>
      </c>
      <c r="N34" s="134">
        <f t="shared" si="4"/>
        <v>6810.310500000001</v>
      </c>
    </row>
    <row r="35" spans="1:14" ht="15.75">
      <c r="A35" s="123" t="s">
        <v>31</v>
      </c>
      <c r="B35" s="130">
        <v>164</v>
      </c>
      <c r="C35" s="155">
        <v>9785</v>
      </c>
      <c r="D35" s="125">
        <v>9273</v>
      </c>
      <c r="E35" s="131">
        <f t="shared" si="0"/>
        <v>512</v>
      </c>
      <c r="F35" s="127">
        <v>4.33</v>
      </c>
      <c r="G35" s="132">
        <f t="shared" si="1"/>
        <v>2327.808</v>
      </c>
      <c r="H35" s="155">
        <v>9369</v>
      </c>
      <c r="I35" s="125">
        <v>9107</v>
      </c>
      <c r="J35" s="131">
        <f t="shared" si="2"/>
        <v>262</v>
      </c>
      <c r="K35" s="127">
        <v>1.6</v>
      </c>
      <c r="L35" s="132">
        <f t="shared" si="3"/>
        <v>440.1600000000001</v>
      </c>
      <c r="M35" s="133">
        <v>1.05</v>
      </c>
      <c r="N35" s="134">
        <f t="shared" si="4"/>
        <v>2767.968</v>
      </c>
    </row>
    <row r="36" spans="1:14" ht="15.75">
      <c r="A36" s="123" t="s">
        <v>32</v>
      </c>
      <c r="B36" s="130">
        <v>165</v>
      </c>
      <c r="C36" s="155">
        <v>95471</v>
      </c>
      <c r="D36" s="125">
        <v>92428</v>
      </c>
      <c r="E36" s="131">
        <f t="shared" si="0"/>
        <v>3043</v>
      </c>
      <c r="F36" s="127">
        <v>4.33</v>
      </c>
      <c r="G36" s="132">
        <f t="shared" si="1"/>
        <v>13834.9995</v>
      </c>
      <c r="H36" s="155">
        <v>61797</v>
      </c>
      <c r="I36" s="125">
        <v>60117</v>
      </c>
      <c r="J36" s="131">
        <f t="shared" si="2"/>
        <v>1680</v>
      </c>
      <c r="K36" s="127">
        <v>1.6</v>
      </c>
      <c r="L36" s="132">
        <f t="shared" si="3"/>
        <v>2822.4</v>
      </c>
      <c r="M36" s="133">
        <v>1.05</v>
      </c>
      <c r="N36" s="134">
        <f t="shared" si="4"/>
        <v>16657.3995</v>
      </c>
    </row>
    <row r="37" spans="1:14" ht="15.75">
      <c r="A37" s="123" t="s">
        <v>33</v>
      </c>
      <c r="B37" s="130">
        <v>169</v>
      </c>
      <c r="C37" s="155">
        <v>35280</v>
      </c>
      <c r="D37" s="125">
        <v>32709</v>
      </c>
      <c r="E37" s="131">
        <f t="shared" si="0"/>
        <v>2571</v>
      </c>
      <c r="F37" s="127">
        <v>4.33</v>
      </c>
      <c r="G37" s="132">
        <f t="shared" si="1"/>
        <v>11689.051500000001</v>
      </c>
      <c r="H37" s="155">
        <v>19343</v>
      </c>
      <c r="I37" s="125">
        <v>17999</v>
      </c>
      <c r="J37" s="131">
        <f t="shared" si="2"/>
        <v>1344</v>
      </c>
      <c r="K37" s="127">
        <v>1.6</v>
      </c>
      <c r="L37" s="132">
        <f t="shared" si="3"/>
        <v>2257.92</v>
      </c>
      <c r="M37" s="133">
        <v>1.05</v>
      </c>
      <c r="N37" s="134">
        <f t="shared" si="4"/>
        <v>13946.971500000001</v>
      </c>
    </row>
    <row r="38" spans="1:14" ht="15.75">
      <c r="A38" s="123" t="s">
        <v>34</v>
      </c>
      <c r="B38" s="130">
        <v>170</v>
      </c>
      <c r="C38" s="155">
        <v>38822</v>
      </c>
      <c r="D38" s="125">
        <v>36900</v>
      </c>
      <c r="E38" s="131">
        <f t="shared" si="0"/>
        <v>1922</v>
      </c>
      <c r="F38" s="127">
        <v>4.33</v>
      </c>
      <c r="G38" s="132">
        <f t="shared" si="1"/>
        <v>8738.373000000001</v>
      </c>
      <c r="H38" s="155">
        <v>39320</v>
      </c>
      <c r="I38" s="125">
        <v>38000</v>
      </c>
      <c r="J38" s="131">
        <f t="shared" si="2"/>
        <v>1320</v>
      </c>
      <c r="K38" s="127">
        <v>1.6</v>
      </c>
      <c r="L38" s="132">
        <f t="shared" si="3"/>
        <v>2217.6</v>
      </c>
      <c r="M38" s="133">
        <v>1.05</v>
      </c>
      <c r="N38" s="134">
        <f t="shared" si="4"/>
        <v>10955.973000000002</v>
      </c>
    </row>
    <row r="39" spans="1:14" ht="15.75">
      <c r="A39" s="123" t="s">
        <v>35</v>
      </c>
      <c r="B39" s="130">
        <v>173</v>
      </c>
      <c r="C39" s="155">
        <v>17605</v>
      </c>
      <c r="D39" s="125">
        <v>17124</v>
      </c>
      <c r="E39" s="131">
        <f t="shared" si="0"/>
        <v>481</v>
      </c>
      <c r="F39" s="127">
        <v>4.33</v>
      </c>
      <c r="G39" s="132">
        <f t="shared" si="1"/>
        <v>2186.8665</v>
      </c>
      <c r="H39" s="155">
        <v>10220</v>
      </c>
      <c r="I39" s="125">
        <v>9975</v>
      </c>
      <c r="J39" s="131">
        <f t="shared" si="2"/>
        <v>245</v>
      </c>
      <c r="K39" s="127">
        <v>1.6</v>
      </c>
      <c r="L39" s="132">
        <f t="shared" si="3"/>
        <v>411.6</v>
      </c>
      <c r="M39" s="133">
        <v>1.05</v>
      </c>
      <c r="N39" s="134">
        <f t="shared" si="4"/>
        <v>2598.4665</v>
      </c>
    </row>
    <row r="40" spans="1:14" ht="15.75">
      <c r="A40" s="123" t="s">
        <v>36</v>
      </c>
      <c r="B40" s="130">
        <v>178</v>
      </c>
      <c r="C40" s="155">
        <v>177002</v>
      </c>
      <c r="D40" s="125">
        <v>173733</v>
      </c>
      <c r="E40" s="131">
        <f t="shared" si="0"/>
        <v>3269</v>
      </c>
      <c r="F40" s="127">
        <v>4.33</v>
      </c>
      <c r="G40" s="132">
        <f t="shared" si="1"/>
        <v>14862.508500000002</v>
      </c>
      <c r="H40" s="155">
        <v>111669</v>
      </c>
      <c r="I40" s="125">
        <v>109895</v>
      </c>
      <c r="J40" s="131">
        <f t="shared" si="2"/>
        <v>1774</v>
      </c>
      <c r="K40" s="127">
        <v>1.6</v>
      </c>
      <c r="L40" s="132">
        <f t="shared" si="3"/>
        <v>2980.32</v>
      </c>
      <c r="M40" s="133">
        <v>1.05</v>
      </c>
      <c r="N40" s="134">
        <f t="shared" si="4"/>
        <v>17842.828500000003</v>
      </c>
    </row>
    <row r="41" spans="1:14" ht="15.75">
      <c r="A41" s="123" t="s">
        <v>37</v>
      </c>
      <c r="B41" s="130">
        <v>180</v>
      </c>
      <c r="C41" s="155">
        <v>113736</v>
      </c>
      <c r="D41" s="125">
        <v>111686</v>
      </c>
      <c r="E41" s="131">
        <f t="shared" si="0"/>
        <v>2050</v>
      </c>
      <c r="F41" s="127">
        <v>4.33</v>
      </c>
      <c r="G41" s="132">
        <f t="shared" si="1"/>
        <v>9320.325</v>
      </c>
      <c r="H41" s="155">
        <v>58032</v>
      </c>
      <c r="I41" s="125">
        <v>56998</v>
      </c>
      <c r="J41" s="131">
        <f t="shared" si="2"/>
        <v>1034</v>
      </c>
      <c r="K41" s="127">
        <v>1.6</v>
      </c>
      <c r="L41" s="132">
        <f t="shared" si="3"/>
        <v>1737.1200000000001</v>
      </c>
      <c r="M41" s="133">
        <v>1.05</v>
      </c>
      <c r="N41" s="134">
        <f t="shared" si="4"/>
        <v>11057.445000000002</v>
      </c>
    </row>
    <row r="42" spans="1:14" ht="15.75">
      <c r="A42" s="123" t="s">
        <v>38</v>
      </c>
      <c r="B42" s="130">
        <v>182</v>
      </c>
      <c r="C42" s="155">
        <v>37189</v>
      </c>
      <c r="D42" s="125">
        <v>36702</v>
      </c>
      <c r="E42" s="131">
        <f t="shared" si="0"/>
        <v>487</v>
      </c>
      <c r="F42" s="135">
        <v>6.18</v>
      </c>
      <c r="G42" s="132">
        <f t="shared" si="1"/>
        <v>3160.143</v>
      </c>
      <c r="H42" s="155">
        <v>9938</v>
      </c>
      <c r="I42" s="125">
        <v>9771</v>
      </c>
      <c r="J42" s="131">
        <f t="shared" si="2"/>
        <v>167</v>
      </c>
      <c r="K42" s="135">
        <v>2.29</v>
      </c>
      <c r="L42" s="132">
        <f t="shared" si="3"/>
        <v>401.5515</v>
      </c>
      <c r="M42" s="133">
        <v>1.05</v>
      </c>
      <c r="N42" s="134">
        <f t="shared" si="4"/>
        <v>3561.6945</v>
      </c>
    </row>
    <row r="43" spans="1:14" ht="15.75">
      <c r="A43" s="123" t="s">
        <v>39</v>
      </c>
      <c r="B43" s="130">
        <v>185</v>
      </c>
      <c r="C43" s="155">
        <v>745</v>
      </c>
      <c r="D43" s="125">
        <v>738</v>
      </c>
      <c r="E43" s="131">
        <f t="shared" si="0"/>
        <v>7</v>
      </c>
      <c r="F43" s="127">
        <v>4.33</v>
      </c>
      <c r="G43" s="132">
        <f t="shared" si="1"/>
        <v>31.8255</v>
      </c>
      <c r="H43" s="155">
        <v>417</v>
      </c>
      <c r="I43" s="125">
        <v>414</v>
      </c>
      <c r="J43" s="131">
        <f t="shared" si="2"/>
        <v>3</v>
      </c>
      <c r="K43" s="127">
        <v>1.6</v>
      </c>
      <c r="L43" s="132">
        <f t="shared" si="3"/>
        <v>5.040000000000001</v>
      </c>
      <c r="M43" s="133">
        <v>1.05</v>
      </c>
      <c r="N43" s="134">
        <f t="shared" si="4"/>
        <v>36.865500000000004</v>
      </c>
    </row>
    <row r="44" spans="1:14" ht="15.75">
      <c r="A44" s="123" t="s">
        <v>40</v>
      </c>
      <c r="B44" s="130">
        <v>187</v>
      </c>
      <c r="C44" s="155">
        <v>55613</v>
      </c>
      <c r="D44" s="125">
        <v>52546</v>
      </c>
      <c r="E44" s="131">
        <f t="shared" si="0"/>
        <v>3067</v>
      </c>
      <c r="F44" s="127">
        <v>4.33</v>
      </c>
      <c r="G44" s="132">
        <f t="shared" si="1"/>
        <v>13944.1155</v>
      </c>
      <c r="H44" s="155">
        <v>34600</v>
      </c>
      <c r="I44" s="125">
        <v>32443</v>
      </c>
      <c r="J44" s="131">
        <f t="shared" si="2"/>
        <v>2157</v>
      </c>
      <c r="K44" s="127">
        <v>1.6</v>
      </c>
      <c r="L44" s="132">
        <f t="shared" si="3"/>
        <v>3623.76</v>
      </c>
      <c r="M44" s="133">
        <v>1.05</v>
      </c>
      <c r="N44" s="134">
        <f t="shared" si="4"/>
        <v>17567.875500000002</v>
      </c>
    </row>
    <row r="45" spans="1:14" ht="15.75">
      <c r="A45" s="123" t="s">
        <v>41</v>
      </c>
      <c r="B45" s="130">
        <v>201</v>
      </c>
      <c r="C45" s="155">
        <v>1822</v>
      </c>
      <c r="D45" s="125">
        <v>1790</v>
      </c>
      <c r="E45" s="131">
        <f t="shared" si="0"/>
        <v>32</v>
      </c>
      <c r="F45" s="135">
        <v>6.18</v>
      </c>
      <c r="G45" s="132">
        <f t="shared" si="1"/>
        <v>207.648</v>
      </c>
      <c r="H45" s="155">
        <v>982</v>
      </c>
      <c r="I45" s="125">
        <v>968</v>
      </c>
      <c r="J45" s="131">
        <f t="shared" si="2"/>
        <v>14</v>
      </c>
      <c r="K45" s="135">
        <v>2.29</v>
      </c>
      <c r="L45" s="132">
        <f t="shared" si="3"/>
        <v>33.663000000000004</v>
      </c>
      <c r="M45" s="133">
        <v>1.05</v>
      </c>
      <c r="N45" s="134">
        <f t="shared" si="4"/>
        <v>241.311</v>
      </c>
    </row>
    <row r="46" spans="1:14" ht="15.75">
      <c r="A46" s="123" t="s">
        <v>42</v>
      </c>
      <c r="B46" s="130">
        <v>202</v>
      </c>
      <c r="C46" s="155">
        <v>16873</v>
      </c>
      <c r="D46" s="125">
        <v>16519</v>
      </c>
      <c r="E46" s="131">
        <f t="shared" si="0"/>
        <v>354</v>
      </c>
      <c r="F46" s="135">
        <v>6.18</v>
      </c>
      <c r="G46" s="132">
        <f t="shared" si="1"/>
        <v>2297.1059999999998</v>
      </c>
      <c r="H46" s="155">
        <v>7713</v>
      </c>
      <c r="I46" s="125">
        <v>7547</v>
      </c>
      <c r="J46" s="131">
        <f t="shared" si="2"/>
        <v>166</v>
      </c>
      <c r="K46" s="135">
        <v>2.29</v>
      </c>
      <c r="L46" s="132">
        <f t="shared" si="3"/>
        <v>399.14700000000005</v>
      </c>
      <c r="M46" s="133">
        <v>1.05</v>
      </c>
      <c r="N46" s="134">
        <f t="shared" si="4"/>
        <v>2696.2529999999997</v>
      </c>
    </row>
    <row r="47" spans="1:14" ht="15.75">
      <c r="A47" s="123" t="s">
        <v>43</v>
      </c>
      <c r="B47" s="130">
        <v>203</v>
      </c>
      <c r="C47" s="155">
        <v>3289</v>
      </c>
      <c r="D47" s="125">
        <v>3288</v>
      </c>
      <c r="E47" s="131">
        <f t="shared" si="0"/>
        <v>1</v>
      </c>
      <c r="F47" s="135">
        <v>6.18</v>
      </c>
      <c r="G47" s="132">
        <f t="shared" si="1"/>
        <v>6.489</v>
      </c>
      <c r="H47" s="155">
        <v>627</v>
      </c>
      <c r="I47" s="125">
        <v>626</v>
      </c>
      <c r="J47" s="131">
        <f t="shared" si="2"/>
        <v>1</v>
      </c>
      <c r="K47" s="135">
        <v>2.29</v>
      </c>
      <c r="L47" s="132">
        <f t="shared" si="3"/>
        <v>2.4045</v>
      </c>
      <c r="M47" s="133">
        <v>1.05</v>
      </c>
      <c r="N47" s="134">
        <f t="shared" si="4"/>
        <v>8.8935</v>
      </c>
    </row>
    <row r="48" spans="1:14" ht="15.75">
      <c r="A48" s="123" t="s">
        <v>39</v>
      </c>
      <c r="B48" s="130">
        <v>204</v>
      </c>
      <c r="C48" s="155">
        <v>60309</v>
      </c>
      <c r="D48" s="125">
        <v>59703</v>
      </c>
      <c r="E48" s="131">
        <f t="shared" si="0"/>
        <v>606</v>
      </c>
      <c r="F48" s="127">
        <v>4.33</v>
      </c>
      <c r="G48" s="132">
        <f t="shared" si="1"/>
        <v>2755.1790000000005</v>
      </c>
      <c r="H48" s="155">
        <v>37629</v>
      </c>
      <c r="I48" s="125">
        <v>37303</v>
      </c>
      <c r="J48" s="131">
        <f t="shared" si="2"/>
        <v>326</v>
      </c>
      <c r="K48" s="127">
        <v>1.6</v>
      </c>
      <c r="L48" s="132">
        <f t="shared" si="3"/>
        <v>547.6800000000001</v>
      </c>
      <c r="M48" s="133">
        <v>1.05</v>
      </c>
      <c r="N48" s="134">
        <f t="shared" si="4"/>
        <v>3302.8590000000004</v>
      </c>
    </row>
    <row r="49" spans="1:14" ht="15.75">
      <c r="A49" s="123" t="s">
        <v>44</v>
      </c>
      <c r="B49" s="130">
        <v>205</v>
      </c>
      <c r="C49" s="155">
        <v>3312</v>
      </c>
      <c r="D49" s="125">
        <v>3311</v>
      </c>
      <c r="E49" s="131">
        <f t="shared" si="0"/>
        <v>1</v>
      </c>
      <c r="F49" s="127">
        <v>4.33</v>
      </c>
      <c r="G49" s="132">
        <f t="shared" si="1"/>
        <v>4.5465</v>
      </c>
      <c r="H49" s="155">
        <v>883</v>
      </c>
      <c r="I49" s="125">
        <v>883</v>
      </c>
      <c r="J49" s="131">
        <f t="shared" si="2"/>
        <v>0</v>
      </c>
      <c r="K49" s="127">
        <v>1.6</v>
      </c>
      <c r="L49" s="132">
        <f t="shared" si="3"/>
        <v>0</v>
      </c>
      <c r="M49" s="133">
        <v>1.05</v>
      </c>
      <c r="N49" s="134">
        <f t="shared" si="4"/>
        <v>4.5465</v>
      </c>
    </row>
    <row r="50" spans="1:14" ht="15.75">
      <c r="A50" s="123" t="s">
        <v>45</v>
      </c>
      <c r="B50" s="130">
        <v>210</v>
      </c>
      <c r="C50" s="155">
        <v>61296</v>
      </c>
      <c r="D50" s="125">
        <v>60264</v>
      </c>
      <c r="E50" s="131">
        <f t="shared" si="0"/>
        <v>1032</v>
      </c>
      <c r="F50" s="127">
        <v>4.33</v>
      </c>
      <c r="G50" s="132">
        <f t="shared" si="1"/>
        <v>4691.988</v>
      </c>
      <c r="H50" s="155">
        <v>79486</v>
      </c>
      <c r="I50" s="125">
        <v>78297</v>
      </c>
      <c r="J50" s="131">
        <f t="shared" si="2"/>
        <v>1189</v>
      </c>
      <c r="K50" s="127">
        <v>1.6</v>
      </c>
      <c r="L50" s="132">
        <f t="shared" si="3"/>
        <v>1997.5200000000002</v>
      </c>
      <c r="M50" s="133">
        <v>1.05</v>
      </c>
      <c r="N50" s="134">
        <f t="shared" si="4"/>
        <v>6689.508000000001</v>
      </c>
    </row>
    <row r="51" spans="1:14" ht="15.75">
      <c r="A51" s="123" t="s">
        <v>46</v>
      </c>
      <c r="B51" s="130">
        <v>211</v>
      </c>
      <c r="C51" s="155">
        <v>119</v>
      </c>
      <c r="D51" s="125">
        <v>116</v>
      </c>
      <c r="E51" s="131">
        <f t="shared" si="0"/>
        <v>3</v>
      </c>
      <c r="F51" s="127">
        <v>4.33</v>
      </c>
      <c r="G51" s="132">
        <f t="shared" si="1"/>
        <v>13.639500000000002</v>
      </c>
      <c r="H51" s="155">
        <v>2256</v>
      </c>
      <c r="I51" s="125">
        <v>2256</v>
      </c>
      <c r="J51" s="131">
        <f t="shared" si="2"/>
        <v>0</v>
      </c>
      <c r="K51" s="127">
        <v>1.6</v>
      </c>
      <c r="L51" s="132">
        <f t="shared" si="3"/>
        <v>0</v>
      </c>
      <c r="M51" s="133">
        <v>1.05</v>
      </c>
      <c r="N51" s="134">
        <f t="shared" si="4"/>
        <v>13.639500000000002</v>
      </c>
    </row>
    <row r="52" spans="1:14" ht="15.75">
      <c r="A52" s="123" t="s">
        <v>46</v>
      </c>
      <c r="B52" s="130">
        <v>212</v>
      </c>
      <c r="C52" s="155">
        <v>87017</v>
      </c>
      <c r="D52" s="125">
        <v>86870</v>
      </c>
      <c r="E52" s="131">
        <f t="shared" si="0"/>
        <v>147</v>
      </c>
      <c r="F52" s="127">
        <v>4.33</v>
      </c>
      <c r="G52" s="132">
        <f t="shared" si="1"/>
        <v>668.3355</v>
      </c>
      <c r="H52" s="155">
        <v>51672</v>
      </c>
      <c r="I52" s="125">
        <v>51611</v>
      </c>
      <c r="J52" s="131">
        <f t="shared" si="2"/>
        <v>61</v>
      </c>
      <c r="K52" s="127">
        <v>1.6</v>
      </c>
      <c r="L52" s="132">
        <f t="shared" si="3"/>
        <v>102.48</v>
      </c>
      <c r="M52" s="133">
        <v>1.05</v>
      </c>
      <c r="N52" s="134">
        <f t="shared" si="4"/>
        <v>770.8155</v>
      </c>
    </row>
    <row r="53" spans="1:14" ht="15.75">
      <c r="A53" s="123" t="s">
        <v>24</v>
      </c>
      <c r="B53" s="130">
        <v>232</v>
      </c>
      <c r="C53" s="155">
        <v>4461</v>
      </c>
      <c r="D53" s="125">
        <v>4458</v>
      </c>
      <c r="E53" s="131">
        <f t="shared" si="0"/>
        <v>3</v>
      </c>
      <c r="F53" s="127">
        <v>4.33</v>
      </c>
      <c r="G53" s="132">
        <f t="shared" si="1"/>
        <v>13.639500000000002</v>
      </c>
      <c r="H53" s="155">
        <v>3876</v>
      </c>
      <c r="I53" s="125">
        <v>3874</v>
      </c>
      <c r="J53" s="131">
        <f t="shared" si="2"/>
        <v>2</v>
      </c>
      <c r="K53" s="127">
        <v>1.6</v>
      </c>
      <c r="L53" s="132">
        <f t="shared" si="3"/>
        <v>3.3600000000000003</v>
      </c>
      <c r="M53" s="133">
        <v>1.05</v>
      </c>
      <c r="N53" s="134">
        <f t="shared" si="4"/>
        <v>16.9995</v>
      </c>
    </row>
    <row r="54" spans="1:14" ht="16.5" thickBot="1">
      <c r="A54" s="159" t="s">
        <v>47</v>
      </c>
      <c r="B54" s="136">
        <v>233</v>
      </c>
      <c r="C54" s="156">
        <v>10649</v>
      </c>
      <c r="D54" s="137">
        <v>9556</v>
      </c>
      <c r="E54" s="138">
        <f t="shared" si="0"/>
        <v>1093</v>
      </c>
      <c r="F54" s="139">
        <v>4.33</v>
      </c>
      <c r="G54" s="139">
        <f t="shared" si="1"/>
        <v>4969.324500000001</v>
      </c>
      <c r="H54" s="156">
        <v>5397</v>
      </c>
      <c r="I54" s="137">
        <v>4859</v>
      </c>
      <c r="J54" s="138">
        <f t="shared" si="2"/>
        <v>538</v>
      </c>
      <c r="K54" s="139">
        <v>1.6</v>
      </c>
      <c r="L54" s="139">
        <f t="shared" si="3"/>
        <v>903.84</v>
      </c>
      <c r="M54" s="140">
        <v>1.05</v>
      </c>
      <c r="N54" s="141">
        <f t="shared" si="4"/>
        <v>5873.164500000001</v>
      </c>
    </row>
    <row r="55" spans="3:13" ht="15.75">
      <c r="C55" s="142">
        <f>SUM(C4:C54)</f>
        <v>1990184</v>
      </c>
      <c r="E55" s="142">
        <f>SUM(E4:E54)</f>
        <v>38836</v>
      </c>
      <c r="J55" s="142">
        <f>SUM(J4:J54)</f>
        <v>23278</v>
      </c>
      <c r="M55" s="143">
        <f>(E55+J55)*1.05</f>
        <v>65219.700000000004</v>
      </c>
    </row>
    <row r="57" spans="2:7" ht="16.5">
      <c r="B57" s="207" t="s">
        <v>85</v>
      </c>
      <c r="C57" s="207"/>
      <c r="D57" s="208"/>
      <c r="E57" s="144" t="s">
        <v>86</v>
      </c>
      <c r="F57" s="144" t="s">
        <v>87</v>
      </c>
      <c r="G57" s="144" t="s">
        <v>88</v>
      </c>
    </row>
    <row r="58" spans="2:7" ht="16.5">
      <c r="B58" s="207" t="s">
        <v>89</v>
      </c>
      <c r="C58" s="207"/>
      <c r="D58" s="145"/>
      <c r="E58" s="162">
        <v>43169.06</v>
      </c>
      <c r="F58" s="162">
        <v>42377.56</v>
      </c>
      <c r="G58" s="144">
        <f>E58-F58</f>
        <v>791.5</v>
      </c>
    </row>
    <row r="59" spans="2:11" ht="16.5">
      <c r="B59" s="207" t="s">
        <v>90</v>
      </c>
      <c r="C59" s="207"/>
      <c r="D59" s="147"/>
      <c r="E59" s="148"/>
      <c r="F59" s="148"/>
      <c r="G59" s="149">
        <f>G58*80</f>
        <v>63320</v>
      </c>
      <c r="J59" s="142"/>
      <c r="K59" s="142"/>
    </row>
    <row r="60" spans="2:10" ht="16.5">
      <c r="B60" s="207" t="s">
        <v>91</v>
      </c>
      <c r="C60" s="207"/>
      <c r="D60" s="207"/>
      <c r="E60" s="150"/>
      <c r="F60" s="150"/>
      <c r="G60" s="151">
        <f>G59*1.03</f>
        <v>65219.6</v>
      </c>
      <c r="I60" s="166">
        <v>42540.72</v>
      </c>
      <c r="J60" s="165">
        <v>43482</v>
      </c>
    </row>
    <row r="61" spans="2:10" ht="16.5">
      <c r="B61" s="207" t="s">
        <v>92</v>
      </c>
      <c r="C61" s="207"/>
      <c r="D61" s="207"/>
      <c r="E61" s="207"/>
      <c r="F61" s="150"/>
      <c r="G61" s="152">
        <f>$M$55</f>
        <v>65219.700000000004</v>
      </c>
      <c r="I61" s="120">
        <v>42752.49</v>
      </c>
      <c r="J61" s="165">
        <v>43488</v>
      </c>
    </row>
    <row r="62" spans="2:11" ht="16.5">
      <c r="B62" s="206" t="s">
        <v>93</v>
      </c>
      <c r="C62" s="206"/>
      <c r="D62" s="206"/>
      <c r="E62" s="206"/>
      <c r="F62" s="150"/>
      <c r="G62" s="153">
        <f>G61-G60</f>
        <v>0.10000000000582077</v>
      </c>
      <c r="I62" s="164">
        <f>E58-I61</f>
        <v>416.5699999999997</v>
      </c>
      <c r="K62" s="120">
        <f>I60-I61</f>
        <v>-211.7699999999968</v>
      </c>
    </row>
    <row r="63" spans="2:7" ht="16.5">
      <c r="B63" s="206"/>
      <c r="C63" s="206"/>
      <c r="D63" s="206"/>
      <c r="E63" s="206"/>
      <c r="F63" s="206"/>
      <c r="G63" s="151"/>
    </row>
    <row r="64" spans="2:7" ht="16.5">
      <c r="B64" s="206" t="s">
        <v>111</v>
      </c>
      <c r="C64" s="206"/>
      <c r="D64" s="206"/>
      <c r="E64" s="206"/>
      <c r="F64" s="206"/>
      <c r="G64" s="154">
        <f>G62-G63</f>
        <v>0.10000000000582077</v>
      </c>
    </row>
  </sheetData>
  <sheetProtection/>
  <mergeCells count="19">
    <mergeCell ref="M2:M3"/>
    <mergeCell ref="B64:F64"/>
    <mergeCell ref="B59:C59"/>
    <mergeCell ref="B62:E62"/>
    <mergeCell ref="B57:D57"/>
    <mergeCell ref="B58:C58"/>
    <mergeCell ref="B60:D60"/>
    <mergeCell ref="B61:E61"/>
    <mergeCell ref="B63:F63"/>
    <mergeCell ref="B1:D1"/>
    <mergeCell ref="A2:A3"/>
    <mergeCell ref="B2:B3"/>
    <mergeCell ref="N2:N3"/>
    <mergeCell ref="C2:E2"/>
    <mergeCell ref="H2:J2"/>
    <mergeCell ref="F2:F3"/>
    <mergeCell ref="G2:G3"/>
    <mergeCell ref="L2:L3"/>
    <mergeCell ref="K2:K3"/>
  </mergeCells>
  <printOptions/>
  <pageMargins left="0.75" right="0.75" top="1" bottom="1" header="0.5" footer="0.5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64"/>
  <sheetViews>
    <sheetView zoomScalePageLayoutView="0" workbookViewId="0" topLeftCell="A23">
      <selection activeCell="H4" sqref="H4:H54"/>
    </sheetView>
  </sheetViews>
  <sheetFormatPr defaultColWidth="9.140625" defaultRowHeight="12.75"/>
  <cols>
    <col min="1" max="1" width="28.140625" style="120" customWidth="1"/>
    <col min="2" max="2" width="7.7109375" style="120" customWidth="1"/>
    <col min="3" max="3" width="13.28125" style="120" customWidth="1"/>
    <col min="4" max="4" width="12.28125" style="120" customWidth="1"/>
    <col min="5" max="5" width="13.57421875" style="120" customWidth="1"/>
    <col min="6" max="6" width="10.00390625" style="120" customWidth="1"/>
    <col min="7" max="7" width="16.421875" style="120" customWidth="1"/>
    <col min="8" max="8" width="12.8515625" style="120" customWidth="1"/>
    <col min="9" max="9" width="12.140625" style="120" customWidth="1"/>
    <col min="10" max="10" width="11.140625" style="120" customWidth="1"/>
    <col min="11" max="11" width="8.8515625" style="120" customWidth="1"/>
    <col min="12" max="12" width="16.00390625" style="120" customWidth="1"/>
    <col min="13" max="13" width="11.57421875" style="143" bestFit="1" customWidth="1"/>
    <col min="14" max="14" width="16.8515625" style="120" customWidth="1"/>
    <col min="15" max="16384" width="9.140625" style="120" customWidth="1"/>
  </cols>
  <sheetData>
    <row r="1" spans="1:14" ht="16.5" thickBot="1">
      <c r="A1" s="114">
        <v>43393</v>
      </c>
      <c r="B1" s="190" t="s">
        <v>105</v>
      </c>
      <c r="C1" s="190"/>
      <c r="D1" s="190"/>
      <c r="E1" s="115"/>
      <c r="F1" s="115"/>
      <c r="G1" s="115"/>
      <c r="H1" s="116"/>
      <c r="I1" s="116"/>
      <c r="J1" s="116"/>
      <c r="K1" s="117"/>
      <c r="L1" s="117"/>
      <c r="M1" s="118"/>
      <c r="N1" s="119"/>
    </row>
    <row r="2" spans="1:14" ht="15" customHeight="1">
      <c r="A2" s="191" t="s">
        <v>48</v>
      </c>
      <c r="B2" s="193" t="s">
        <v>49</v>
      </c>
      <c r="C2" s="197" t="s">
        <v>50</v>
      </c>
      <c r="D2" s="198"/>
      <c r="E2" s="199"/>
      <c r="F2" s="200" t="s">
        <v>60</v>
      </c>
      <c r="G2" s="200" t="s">
        <v>102</v>
      </c>
      <c r="H2" s="197" t="s">
        <v>51</v>
      </c>
      <c r="I2" s="198"/>
      <c r="J2" s="199"/>
      <c r="K2" s="202" t="s">
        <v>61</v>
      </c>
      <c r="L2" s="202" t="s">
        <v>63</v>
      </c>
      <c r="M2" s="204" t="s">
        <v>52</v>
      </c>
      <c r="N2" s="195" t="s">
        <v>57</v>
      </c>
    </row>
    <row r="3" spans="1:14" ht="32.25" thickBot="1">
      <c r="A3" s="192"/>
      <c r="B3" s="194"/>
      <c r="C3" s="121" t="s">
        <v>53</v>
      </c>
      <c r="D3" s="122" t="s">
        <v>58</v>
      </c>
      <c r="E3" s="122" t="s">
        <v>55</v>
      </c>
      <c r="F3" s="201"/>
      <c r="G3" s="201"/>
      <c r="H3" s="121" t="s">
        <v>53</v>
      </c>
      <c r="I3" s="122" t="s">
        <v>59</v>
      </c>
      <c r="J3" s="122" t="s">
        <v>54</v>
      </c>
      <c r="K3" s="203"/>
      <c r="L3" s="203"/>
      <c r="M3" s="205"/>
      <c r="N3" s="196"/>
    </row>
    <row r="4" spans="1:14" ht="16.5" thickTop="1">
      <c r="A4" s="123" t="s">
        <v>0</v>
      </c>
      <c r="B4" s="124">
        <v>5</v>
      </c>
      <c r="C4" s="155"/>
      <c r="D4" s="125">
        <f>'09'!C4</f>
        <v>0</v>
      </c>
      <c r="E4" s="126">
        <f>C4-D4</f>
        <v>0</v>
      </c>
      <c r="F4" s="127">
        <v>4.47</v>
      </c>
      <c r="G4" s="127">
        <f>E4*M4*F4</f>
        <v>0</v>
      </c>
      <c r="H4" s="155"/>
      <c r="I4" s="125">
        <f>'09'!H4</f>
        <v>0</v>
      </c>
      <c r="J4" s="126">
        <f>H4-I4</f>
        <v>0</v>
      </c>
      <c r="K4" s="127">
        <v>1.68</v>
      </c>
      <c r="L4" s="127">
        <f>J4*M4*K4</f>
        <v>0</v>
      </c>
      <c r="M4" s="128">
        <v>1.05</v>
      </c>
      <c r="N4" s="129">
        <f>G4+L4</f>
        <v>0</v>
      </c>
    </row>
    <row r="5" spans="1:14" ht="15.75">
      <c r="A5" s="123" t="s">
        <v>1</v>
      </c>
      <c r="B5" s="130">
        <v>46</v>
      </c>
      <c r="C5" s="155"/>
      <c r="D5" s="125">
        <f>'09'!C5</f>
        <v>0</v>
      </c>
      <c r="E5" s="131">
        <f aca="true" t="shared" si="0" ref="E5:E54">C5-D5</f>
        <v>0</v>
      </c>
      <c r="F5" s="127">
        <v>4.47</v>
      </c>
      <c r="G5" s="132">
        <f aca="true" t="shared" si="1" ref="G5:G54">E5*M5*F5</f>
        <v>0</v>
      </c>
      <c r="H5" s="155"/>
      <c r="I5" s="125">
        <f>'09'!H5</f>
        <v>0</v>
      </c>
      <c r="J5" s="131">
        <f aca="true" t="shared" si="2" ref="J5:J54">H5-I5</f>
        <v>0</v>
      </c>
      <c r="K5" s="127">
        <v>1.68</v>
      </c>
      <c r="L5" s="132">
        <f aca="true" t="shared" si="3" ref="L5:L54">J5*M5*K5</f>
        <v>0</v>
      </c>
      <c r="M5" s="133">
        <v>1.05</v>
      </c>
      <c r="N5" s="134">
        <f aca="true" t="shared" si="4" ref="N5:N54">G5+L5</f>
        <v>0</v>
      </c>
    </row>
    <row r="6" spans="1:14" ht="15.75">
      <c r="A6" s="123" t="s">
        <v>2</v>
      </c>
      <c r="B6" s="130">
        <v>51</v>
      </c>
      <c r="C6" s="155"/>
      <c r="D6" s="125">
        <f>'09'!C6</f>
        <v>0</v>
      </c>
      <c r="E6" s="131">
        <f t="shared" si="0"/>
        <v>0</v>
      </c>
      <c r="F6" s="127">
        <v>4.47</v>
      </c>
      <c r="G6" s="132">
        <f t="shared" si="1"/>
        <v>0</v>
      </c>
      <c r="H6" s="155"/>
      <c r="I6" s="125">
        <f>'09'!H6</f>
        <v>0</v>
      </c>
      <c r="J6" s="131">
        <f t="shared" si="2"/>
        <v>0</v>
      </c>
      <c r="K6" s="127">
        <v>1.68</v>
      </c>
      <c r="L6" s="132">
        <f t="shared" si="3"/>
        <v>0</v>
      </c>
      <c r="M6" s="133">
        <v>1.05</v>
      </c>
      <c r="N6" s="134">
        <f t="shared" si="4"/>
        <v>0</v>
      </c>
    </row>
    <row r="7" spans="1:14" ht="15.75">
      <c r="A7" s="123" t="s">
        <v>3</v>
      </c>
      <c r="B7" s="130">
        <v>77</v>
      </c>
      <c r="C7" s="155"/>
      <c r="D7" s="125">
        <f>'09'!C7</f>
        <v>0</v>
      </c>
      <c r="E7" s="131">
        <f t="shared" si="0"/>
        <v>0</v>
      </c>
      <c r="F7" s="135">
        <v>6.39</v>
      </c>
      <c r="G7" s="132">
        <f t="shared" si="1"/>
        <v>0</v>
      </c>
      <c r="H7" s="155"/>
      <c r="I7" s="125">
        <f>'09'!H7</f>
        <v>0</v>
      </c>
      <c r="J7" s="131">
        <f t="shared" si="2"/>
        <v>0</v>
      </c>
      <c r="K7" s="135">
        <v>2.41</v>
      </c>
      <c r="L7" s="132">
        <f t="shared" si="3"/>
        <v>0</v>
      </c>
      <c r="M7" s="133">
        <v>1.05</v>
      </c>
      <c r="N7" s="134">
        <f t="shared" si="4"/>
        <v>0</v>
      </c>
    </row>
    <row r="8" spans="1:14" ht="15.75">
      <c r="A8" s="123" t="s">
        <v>4</v>
      </c>
      <c r="B8" s="130">
        <v>78</v>
      </c>
      <c r="C8" s="155"/>
      <c r="D8" s="125">
        <f>'09'!C8</f>
        <v>0</v>
      </c>
      <c r="E8" s="131">
        <f t="shared" si="0"/>
        <v>0</v>
      </c>
      <c r="F8" s="135">
        <v>6.39</v>
      </c>
      <c r="G8" s="132">
        <f t="shared" si="1"/>
        <v>0</v>
      </c>
      <c r="H8" s="155"/>
      <c r="I8" s="125">
        <f>'09'!H8</f>
        <v>0</v>
      </c>
      <c r="J8" s="131">
        <f t="shared" si="2"/>
        <v>0</v>
      </c>
      <c r="K8" s="135">
        <v>2.41</v>
      </c>
      <c r="L8" s="132">
        <f t="shared" si="3"/>
        <v>0</v>
      </c>
      <c r="M8" s="133">
        <v>1.05</v>
      </c>
      <c r="N8" s="134">
        <f t="shared" si="4"/>
        <v>0</v>
      </c>
    </row>
    <row r="9" spans="1:14" ht="15.75">
      <c r="A9" s="123" t="s">
        <v>5</v>
      </c>
      <c r="B9" s="130">
        <v>82</v>
      </c>
      <c r="C9" s="155"/>
      <c r="D9" s="125">
        <f>'09'!C9</f>
        <v>0</v>
      </c>
      <c r="E9" s="131">
        <f t="shared" si="0"/>
        <v>0</v>
      </c>
      <c r="F9" s="135">
        <v>6.39</v>
      </c>
      <c r="G9" s="132">
        <f t="shared" si="1"/>
        <v>0</v>
      </c>
      <c r="H9" s="155"/>
      <c r="I9" s="125">
        <f>'09'!H9</f>
        <v>0</v>
      </c>
      <c r="J9" s="131">
        <f t="shared" si="2"/>
        <v>0</v>
      </c>
      <c r="K9" s="135">
        <v>2.41</v>
      </c>
      <c r="L9" s="132">
        <f t="shared" si="3"/>
        <v>0</v>
      </c>
      <c r="M9" s="133">
        <v>1.05</v>
      </c>
      <c r="N9" s="134">
        <f t="shared" si="4"/>
        <v>0</v>
      </c>
    </row>
    <row r="10" spans="1:14" ht="15.75">
      <c r="A10" s="123" t="s">
        <v>6</v>
      </c>
      <c r="B10" s="130">
        <v>91</v>
      </c>
      <c r="C10" s="155"/>
      <c r="D10" s="125">
        <f>'09'!C10</f>
        <v>0</v>
      </c>
      <c r="E10" s="131">
        <f t="shared" si="0"/>
        <v>0</v>
      </c>
      <c r="F10" s="135">
        <v>6.39</v>
      </c>
      <c r="G10" s="132">
        <f t="shared" si="1"/>
        <v>0</v>
      </c>
      <c r="H10" s="155"/>
      <c r="I10" s="125">
        <f>'09'!H10</f>
        <v>0</v>
      </c>
      <c r="J10" s="131">
        <f t="shared" si="2"/>
        <v>0</v>
      </c>
      <c r="K10" s="135">
        <v>2.41</v>
      </c>
      <c r="L10" s="132">
        <f t="shared" si="3"/>
        <v>0</v>
      </c>
      <c r="M10" s="133">
        <v>1.05</v>
      </c>
      <c r="N10" s="134">
        <f t="shared" si="4"/>
        <v>0</v>
      </c>
    </row>
    <row r="11" spans="1:14" ht="15.75">
      <c r="A11" s="123" t="s">
        <v>7</v>
      </c>
      <c r="B11" s="130">
        <v>92</v>
      </c>
      <c r="C11" s="155"/>
      <c r="D11" s="125">
        <f>'09'!C11</f>
        <v>0</v>
      </c>
      <c r="E11" s="131">
        <f t="shared" si="0"/>
        <v>0</v>
      </c>
      <c r="F11" s="127">
        <v>4.47</v>
      </c>
      <c r="G11" s="132">
        <f t="shared" si="1"/>
        <v>0</v>
      </c>
      <c r="H11" s="155"/>
      <c r="I11" s="125">
        <f>'09'!H11</f>
        <v>0</v>
      </c>
      <c r="J11" s="131">
        <f t="shared" si="2"/>
        <v>0</v>
      </c>
      <c r="K11" s="127">
        <v>1.68</v>
      </c>
      <c r="L11" s="132">
        <f t="shared" si="3"/>
        <v>0</v>
      </c>
      <c r="M11" s="133">
        <v>1.05</v>
      </c>
      <c r="N11" s="134">
        <f t="shared" si="4"/>
        <v>0</v>
      </c>
    </row>
    <row r="12" spans="1:14" ht="15.75">
      <c r="A12" s="123" t="s">
        <v>8</v>
      </c>
      <c r="B12" s="130">
        <v>93</v>
      </c>
      <c r="C12" s="155"/>
      <c r="D12" s="125">
        <f>'09'!C12</f>
        <v>0</v>
      </c>
      <c r="E12" s="131">
        <f t="shared" si="0"/>
        <v>0</v>
      </c>
      <c r="F12" s="127">
        <v>4.47</v>
      </c>
      <c r="G12" s="132">
        <f t="shared" si="1"/>
        <v>0</v>
      </c>
      <c r="H12" s="155"/>
      <c r="I12" s="125">
        <f>'09'!H12</f>
        <v>0</v>
      </c>
      <c r="J12" s="131">
        <f t="shared" si="2"/>
        <v>0</v>
      </c>
      <c r="K12" s="127">
        <v>1.68</v>
      </c>
      <c r="L12" s="132">
        <f t="shared" si="3"/>
        <v>0</v>
      </c>
      <c r="M12" s="133">
        <v>1.05</v>
      </c>
      <c r="N12" s="134">
        <f t="shared" si="4"/>
        <v>0</v>
      </c>
    </row>
    <row r="13" spans="1:14" ht="15.75">
      <c r="A13" s="123" t="s">
        <v>9</v>
      </c>
      <c r="B13" s="130">
        <v>95</v>
      </c>
      <c r="C13" s="155"/>
      <c r="D13" s="125">
        <f>'09'!C13</f>
        <v>0</v>
      </c>
      <c r="E13" s="131">
        <f t="shared" si="0"/>
        <v>0</v>
      </c>
      <c r="F13" s="135">
        <v>6.39</v>
      </c>
      <c r="G13" s="132">
        <f t="shared" si="1"/>
        <v>0</v>
      </c>
      <c r="H13" s="155"/>
      <c r="I13" s="125">
        <f>'09'!H13</f>
        <v>0</v>
      </c>
      <c r="J13" s="131">
        <f t="shared" si="2"/>
        <v>0</v>
      </c>
      <c r="K13" s="135">
        <v>2.41</v>
      </c>
      <c r="L13" s="132">
        <f t="shared" si="3"/>
        <v>0</v>
      </c>
      <c r="M13" s="133">
        <v>1.05</v>
      </c>
      <c r="N13" s="134">
        <f t="shared" si="4"/>
        <v>0</v>
      </c>
    </row>
    <row r="14" spans="1:14" ht="15.75">
      <c r="A14" s="123" t="s">
        <v>10</v>
      </c>
      <c r="B14" s="130">
        <v>96</v>
      </c>
      <c r="C14" s="155"/>
      <c r="D14" s="125">
        <f>'09'!C14</f>
        <v>0</v>
      </c>
      <c r="E14" s="131">
        <f t="shared" si="0"/>
        <v>0</v>
      </c>
      <c r="F14" s="127">
        <v>4.47</v>
      </c>
      <c r="G14" s="132">
        <f t="shared" si="1"/>
        <v>0</v>
      </c>
      <c r="H14" s="155"/>
      <c r="I14" s="125">
        <f>'09'!H14</f>
        <v>0</v>
      </c>
      <c r="J14" s="131">
        <f t="shared" si="2"/>
        <v>0</v>
      </c>
      <c r="K14" s="127">
        <v>1.68</v>
      </c>
      <c r="L14" s="132">
        <f t="shared" si="3"/>
        <v>0</v>
      </c>
      <c r="M14" s="133">
        <v>1.05</v>
      </c>
      <c r="N14" s="134">
        <f t="shared" si="4"/>
        <v>0</v>
      </c>
    </row>
    <row r="15" spans="1:14" ht="15.75">
      <c r="A15" s="123" t="s">
        <v>11</v>
      </c>
      <c r="B15" s="130">
        <v>97</v>
      </c>
      <c r="C15" s="155"/>
      <c r="D15" s="125">
        <f>'09'!C15</f>
        <v>0</v>
      </c>
      <c r="E15" s="131">
        <f t="shared" si="0"/>
        <v>0</v>
      </c>
      <c r="F15" s="127">
        <v>4.47</v>
      </c>
      <c r="G15" s="132">
        <f t="shared" si="1"/>
        <v>0</v>
      </c>
      <c r="H15" s="155"/>
      <c r="I15" s="125">
        <f>'09'!H15</f>
        <v>0</v>
      </c>
      <c r="J15" s="131">
        <f t="shared" si="2"/>
        <v>0</v>
      </c>
      <c r="K15" s="127">
        <v>1.68</v>
      </c>
      <c r="L15" s="132">
        <f t="shared" si="3"/>
        <v>0</v>
      </c>
      <c r="M15" s="133">
        <v>1.05</v>
      </c>
      <c r="N15" s="134">
        <f t="shared" si="4"/>
        <v>0</v>
      </c>
    </row>
    <row r="16" spans="1:14" ht="15.75">
      <c r="A16" s="123" t="s">
        <v>12</v>
      </c>
      <c r="B16" s="130">
        <v>100</v>
      </c>
      <c r="C16" s="155"/>
      <c r="D16" s="125">
        <f>'09'!C16</f>
        <v>0</v>
      </c>
      <c r="E16" s="131">
        <f t="shared" si="0"/>
        <v>0</v>
      </c>
      <c r="F16" s="127">
        <v>4.47</v>
      </c>
      <c r="G16" s="132">
        <f t="shared" si="1"/>
        <v>0</v>
      </c>
      <c r="H16" s="155"/>
      <c r="I16" s="125">
        <f>'09'!H16</f>
        <v>0</v>
      </c>
      <c r="J16" s="131">
        <f t="shared" si="2"/>
        <v>0</v>
      </c>
      <c r="K16" s="127">
        <v>1.68</v>
      </c>
      <c r="L16" s="132">
        <f t="shared" si="3"/>
        <v>0</v>
      </c>
      <c r="M16" s="133">
        <v>1.05</v>
      </c>
      <c r="N16" s="134">
        <f t="shared" si="4"/>
        <v>0</v>
      </c>
    </row>
    <row r="17" spans="1:14" ht="15.75">
      <c r="A17" s="123" t="s">
        <v>13</v>
      </c>
      <c r="B17" s="130">
        <v>102</v>
      </c>
      <c r="C17" s="155"/>
      <c r="D17" s="125">
        <f>'09'!C17</f>
        <v>0</v>
      </c>
      <c r="E17" s="131">
        <f t="shared" si="0"/>
        <v>0</v>
      </c>
      <c r="F17" s="127">
        <v>4.47</v>
      </c>
      <c r="G17" s="132">
        <f t="shared" si="1"/>
        <v>0</v>
      </c>
      <c r="H17" s="155"/>
      <c r="I17" s="125">
        <f>'09'!H17</f>
        <v>0</v>
      </c>
      <c r="J17" s="131">
        <f t="shared" si="2"/>
        <v>0</v>
      </c>
      <c r="K17" s="127">
        <v>1.68</v>
      </c>
      <c r="L17" s="132">
        <f t="shared" si="3"/>
        <v>0</v>
      </c>
      <c r="M17" s="133">
        <v>1.05</v>
      </c>
      <c r="N17" s="134">
        <f t="shared" si="4"/>
        <v>0</v>
      </c>
    </row>
    <row r="18" spans="1:14" ht="15.75">
      <c r="A18" s="123" t="s">
        <v>14</v>
      </c>
      <c r="B18" s="130">
        <v>119</v>
      </c>
      <c r="C18" s="155"/>
      <c r="D18" s="125">
        <f>'09'!C18</f>
        <v>0</v>
      </c>
      <c r="E18" s="131">
        <f t="shared" si="0"/>
        <v>0</v>
      </c>
      <c r="F18" s="135">
        <v>3.89</v>
      </c>
      <c r="G18" s="132">
        <f t="shared" si="1"/>
        <v>0</v>
      </c>
      <c r="H18" s="155"/>
      <c r="I18" s="125">
        <f>'09'!H18</f>
        <v>0</v>
      </c>
      <c r="J18" s="131">
        <v>0</v>
      </c>
      <c r="K18" s="135">
        <v>0</v>
      </c>
      <c r="L18" s="132">
        <f t="shared" si="3"/>
        <v>0</v>
      </c>
      <c r="M18" s="133">
        <v>1.05</v>
      </c>
      <c r="N18" s="134">
        <f t="shared" si="4"/>
        <v>0</v>
      </c>
    </row>
    <row r="19" spans="1:14" ht="15.75">
      <c r="A19" s="123" t="s">
        <v>15</v>
      </c>
      <c r="B19" s="130">
        <v>121</v>
      </c>
      <c r="C19" s="155"/>
      <c r="D19" s="125">
        <f>'09'!C19</f>
        <v>0</v>
      </c>
      <c r="E19" s="131">
        <f t="shared" si="0"/>
        <v>0</v>
      </c>
      <c r="F19" s="135">
        <v>3.71</v>
      </c>
      <c r="G19" s="132">
        <f t="shared" si="1"/>
        <v>0</v>
      </c>
      <c r="H19" s="155"/>
      <c r="I19" s="125">
        <f>'09'!H19</f>
        <v>0</v>
      </c>
      <c r="J19" s="131">
        <v>0</v>
      </c>
      <c r="K19" s="135">
        <v>0</v>
      </c>
      <c r="L19" s="132">
        <f t="shared" si="3"/>
        <v>0</v>
      </c>
      <c r="M19" s="133">
        <v>1.05</v>
      </c>
      <c r="N19" s="134">
        <f t="shared" si="4"/>
        <v>0</v>
      </c>
    </row>
    <row r="20" spans="1:14" ht="15.75">
      <c r="A20" s="123" t="s">
        <v>16</v>
      </c>
      <c r="B20" s="130">
        <v>123</v>
      </c>
      <c r="C20" s="155"/>
      <c r="D20" s="125">
        <f>'09'!C20</f>
        <v>0</v>
      </c>
      <c r="E20" s="131">
        <f t="shared" si="0"/>
        <v>0</v>
      </c>
      <c r="F20" s="127">
        <v>4.47</v>
      </c>
      <c r="G20" s="132">
        <f t="shared" si="1"/>
        <v>0</v>
      </c>
      <c r="H20" s="155"/>
      <c r="I20" s="125">
        <f>'09'!H20</f>
        <v>0</v>
      </c>
      <c r="J20" s="131">
        <f t="shared" si="2"/>
        <v>0</v>
      </c>
      <c r="K20" s="127">
        <v>1.68</v>
      </c>
      <c r="L20" s="132">
        <f t="shared" si="3"/>
        <v>0</v>
      </c>
      <c r="M20" s="133">
        <v>1.05</v>
      </c>
      <c r="N20" s="134">
        <f t="shared" si="4"/>
        <v>0</v>
      </c>
    </row>
    <row r="21" spans="1:14" ht="15.75">
      <c r="A21" s="123" t="s">
        <v>17</v>
      </c>
      <c r="B21" s="130">
        <v>126</v>
      </c>
      <c r="C21" s="155"/>
      <c r="D21" s="125">
        <f>'09'!C21</f>
        <v>0</v>
      </c>
      <c r="E21" s="131">
        <f t="shared" si="0"/>
        <v>0</v>
      </c>
      <c r="F21" s="135">
        <v>6.39</v>
      </c>
      <c r="G21" s="132">
        <f t="shared" si="1"/>
        <v>0</v>
      </c>
      <c r="H21" s="155"/>
      <c r="I21" s="125">
        <f>'09'!H21</f>
        <v>0</v>
      </c>
      <c r="J21" s="131">
        <f t="shared" si="2"/>
        <v>0</v>
      </c>
      <c r="K21" s="135">
        <v>2.41</v>
      </c>
      <c r="L21" s="132">
        <f t="shared" si="3"/>
        <v>0</v>
      </c>
      <c r="M21" s="133">
        <v>1.05</v>
      </c>
      <c r="N21" s="134">
        <f t="shared" si="4"/>
        <v>0</v>
      </c>
    </row>
    <row r="22" spans="1:14" ht="15.75">
      <c r="A22" s="123" t="s">
        <v>18</v>
      </c>
      <c r="B22" s="130">
        <v>142</v>
      </c>
      <c r="C22" s="155"/>
      <c r="D22" s="125">
        <f>'09'!C22</f>
        <v>0</v>
      </c>
      <c r="E22" s="131">
        <f t="shared" si="0"/>
        <v>0</v>
      </c>
      <c r="F22" s="135">
        <v>6.39</v>
      </c>
      <c r="G22" s="132">
        <f t="shared" si="1"/>
        <v>0</v>
      </c>
      <c r="H22" s="155"/>
      <c r="I22" s="125">
        <f>'09'!H22</f>
        <v>0</v>
      </c>
      <c r="J22" s="131">
        <f t="shared" si="2"/>
        <v>0</v>
      </c>
      <c r="K22" s="135">
        <v>2.41</v>
      </c>
      <c r="L22" s="132">
        <f t="shared" si="3"/>
        <v>0</v>
      </c>
      <c r="M22" s="133">
        <v>1.05</v>
      </c>
      <c r="N22" s="134">
        <f t="shared" si="4"/>
        <v>0</v>
      </c>
    </row>
    <row r="23" spans="1:14" ht="15.75">
      <c r="A23" s="123" t="s">
        <v>19</v>
      </c>
      <c r="B23" s="130">
        <v>143</v>
      </c>
      <c r="C23" s="155"/>
      <c r="D23" s="125">
        <f>'09'!C23</f>
        <v>0</v>
      </c>
      <c r="E23" s="131">
        <f t="shared" si="0"/>
        <v>0</v>
      </c>
      <c r="F23" s="127">
        <v>4.47</v>
      </c>
      <c r="G23" s="132">
        <f t="shared" si="1"/>
        <v>0</v>
      </c>
      <c r="H23" s="155"/>
      <c r="I23" s="125">
        <f>'09'!H23</f>
        <v>0</v>
      </c>
      <c r="J23" s="131">
        <f t="shared" si="2"/>
        <v>0</v>
      </c>
      <c r="K23" s="127">
        <v>1.68</v>
      </c>
      <c r="L23" s="132">
        <f t="shared" si="3"/>
        <v>0</v>
      </c>
      <c r="M23" s="133">
        <v>1.05</v>
      </c>
      <c r="N23" s="134">
        <f t="shared" si="4"/>
        <v>0</v>
      </c>
    </row>
    <row r="24" spans="1:14" ht="15.75">
      <c r="A24" s="123" t="s">
        <v>20</v>
      </c>
      <c r="B24" s="130">
        <v>144</v>
      </c>
      <c r="C24" s="155"/>
      <c r="D24" s="125">
        <f>'09'!C24</f>
        <v>0</v>
      </c>
      <c r="E24" s="131">
        <f t="shared" si="0"/>
        <v>0</v>
      </c>
      <c r="F24" s="135">
        <v>6.39</v>
      </c>
      <c r="G24" s="132">
        <f t="shared" si="1"/>
        <v>0</v>
      </c>
      <c r="H24" s="155"/>
      <c r="I24" s="125">
        <f>'09'!H24</f>
        <v>0</v>
      </c>
      <c r="J24" s="131">
        <f t="shared" si="2"/>
        <v>0</v>
      </c>
      <c r="K24" s="135">
        <v>2.41</v>
      </c>
      <c r="L24" s="132">
        <f t="shared" si="3"/>
        <v>0</v>
      </c>
      <c r="M24" s="133">
        <v>1.05</v>
      </c>
      <c r="N24" s="134">
        <f t="shared" si="4"/>
        <v>0</v>
      </c>
    </row>
    <row r="25" spans="1:14" ht="15.75">
      <c r="A25" s="123" t="s">
        <v>21</v>
      </c>
      <c r="B25" s="130">
        <v>145</v>
      </c>
      <c r="C25" s="155"/>
      <c r="D25" s="125">
        <f>'09'!C25</f>
        <v>0</v>
      </c>
      <c r="E25" s="131">
        <f t="shared" si="0"/>
        <v>0</v>
      </c>
      <c r="F25" s="127">
        <v>4.47</v>
      </c>
      <c r="G25" s="132">
        <f t="shared" si="1"/>
        <v>0</v>
      </c>
      <c r="H25" s="155"/>
      <c r="I25" s="125">
        <f>'09'!H25</f>
        <v>0</v>
      </c>
      <c r="J25" s="131">
        <f t="shared" si="2"/>
        <v>0</v>
      </c>
      <c r="K25" s="127">
        <v>1.68</v>
      </c>
      <c r="L25" s="132">
        <f t="shared" si="3"/>
        <v>0</v>
      </c>
      <c r="M25" s="133">
        <v>1.05</v>
      </c>
      <c r="N25" s="134">
        <f t="shared" si="4"/>
        <v>0</v>
      </c>
    </row>
    <row r="26" spans="1:14" ht="15.75">
      <c r="A26" s="123" t="s">
        <v>22</v>
      </c>
      <c r="B26" s="130">
        <v>148</v>
      </c>
      <c r="C26" s="155"/>
      <c r="D26" s="125">
        <f>'09'!C26</f>
        <v>0</v>
      </c>
      <c r="E26" s="131">
        <f t="shared" si="0"/>
        <v>0</v>
      </c>
      <c r="F26" s="127">
        <v>4.47</v>
      </c>
      <c r="G26" s="132">
        <f t="shared" si="1"/>
        <v>0</v>
      </c>
      <c r="H26" s="155"/>
      <c r="I26" s="125">
        <f>'09'!H26</f>
        <v>0</v>
      </c>
      <c r="J26" s="131">
        <f t="shared" si="2"/>
        <v>0</v>
      </c>
      <c r="K26" s="127">
        <v>1.68</v>
      </c>
      <c r="L26" s="132">
        <f t="shared" si="3"/>
        <v>0</v>
      </c>
      <c r="M26" s="133">
        <v>1.05</v>
      </c>
      <c r="N26" s="134">
        <f t="shared" si="4"/>
        <v>0</v>
      </c>
    </row>
    <row r="27" spans="1:14" ht="15.75">
      <c r="A27" s="123" t="s">
        <v>23</v>
      </c>
      <c r="B27" s="130">
        <v>151</v>
      </c>
      <c r="C27" s="155"/>
      <c r="D27" s="125">
        <f>'09'!C27</f>
        <v>0</v>
      </c>
      <c r="E27" s="131">
        <f t="shared" si="0"/>
        <v>0</v>
      </c>
      <c r="F27" s="127">
        <v>4.47</v>
      </c>
      <c r="G27" s="132">
        <f t="shared" si="1"/>
        <v>0</v>
      </c>
      <c r="H27" s="155"/>
      <c r="I27" s="125">
        <f>'09'!H27</f>
        <v>0</v>
      </c>
      <c r="J27" s="131">
        <f t="shared" si="2"/>
        <v>0</v>
      </c>
      <c r="K27" s="127">
        <v>1.68</v>
      </c>
      <c r="L27" s="132">
        <f t="shared" si="3"/>
        <v>0</v>
      </c>
      <c r="M27" s="133">
        <v>1.05</v>
      </c>
      <c r="N27" s="134">
        <f t="shared" si="4"/>
        <v>0</v>
      </c>
    </row>
    <row r="28" spans="1:14" ht="15.75">
      <c r="A28" s="123" t="s">
        <v>24</v>
      </c>
      <c r="B28" s="130">
        <v>153</v>
      </c>
      <c r="C28" s="155"/>
      <c r="D28" s="125">
        <f>'09'!C28</f>
        <v>0</v>
      </c>
      <c r="E28" s="131">
        <f t="shared" si="0"/>
        <v>0</v>
      </c>
      <c r="F28" s="127">
        <v>4.47</v>
      </c>
      <c r="G28" s="132">
        <f t="shared" si="1"/>
        <v>0</v>
      </c>
      <c r="H28" s="155"/>
      <c r="I28" s="125">
        <f>'09'!H28</f>
        <v>0</v>
      </c>
      <c r="J28" s="131">
        <f t="shared" si="2"/>
        <v>0</v>
      </c>
      <c r="K28" s="127">
        <v>1.68</v>
      </c>
      <c r="L28" s="132">
        <f t="shared" si="3"/>
        <v>0</v>
      </c>
      <c r="M28" s="133">
        <v>1.05</v>
      </c>
      <c r="N28" s="134">
        <f t="shared" si="4"/>
        <v>0</v>
      </c>
    </row>
    <row r="29" spans="1:14" ht="15.75">
      <c r="A29" s="123" t="s">
        <v>25</v>
      </c>
      <c r="B29" s="130">
        <v>155</v>
      </c>
      <c r="C29" s="155"/>
      <c r="D29" s="125">
        <f>'09'!C29</f>
        <v>0</v>
      </c>
      <c r="E29" s="131">
        <f t="shared" si="0"/>
        <v>0</v>
      </c>
      <c r="F29" s="127">
        <v>4.47</v>
      </c>
      <c r="G29" s="132">
        <f t="shared" si="1"/>
        <v>0</v>
      </c>
      <c r="H29" s="155"/>
      <c r="I29" s="125">
        <f>'09'!H29</f>
        <v>0</v>
      </c>
      <c r="J29" s="131">
        <f t="shared" si="2"/>
        <v>0</v>
      </c>
      <c r="K29" s="127">
        <v>1.68</v>
      </c>
      <c r="L29" s="132">
        <f t="shared" si="3"/>
        <v>0</v>
      </c>
      <c r="M29" s="133">
        <v>1.05</v>
      </c>
      <c r="N29" s="134">
        <f t="shared" si="4"/>
        <v>0</v>
      </c>
    </row>
    <row r="30" spans="1:14" ht="15.75">
      <c r="A30" s="123" t="s">
        <v>26</v>
      </c>
      <c r="B30" s="130">
        <v>158</v>
      </c>
      <c r="C30" s="155"/>
      <c r="D30" s="125">
        <f>'09'!C30</f>
        <v>0</v>
      </c>
      <c r="E30" s="131">
        <f t="shared" si="0"/>
        <v>0</v>
      </c>
      <c r="F30" s="127">
        <v>4.47</v>
      </c>
      <c r="G30" s="132">
        <f t="shared" si="1"/>
        <v>0</v>
      </c>
      <c r="H30" s="155"/>
      <c r="I30" s="125">
        <f>'09'!H30</f>
        <v>0</v>
      </c>
      <c r="J30" s="131">
        <f t="shared" si="2"/>
        <v>0</v>
      </c>
      <c r="K30" s="127">
        <v>1.68</v>
      </c>
      <c r="L30" s="132">
        <f t="shared" si="3"/>
        <v>0</v>
      </c>
      <c r="M30" s="133">
        <v>1.05</v>
      </c>
      <c r="N30" s="134">
        <f t="shared" si="4"/>
        <v>0</v>
      </c>
    </row>
    <row r="31" spans="1:14" ht="15.75">
      <c r="A31" s="123" t="s">
        <v>27</v>
      </c>
      <c r="B31" s="130">
        <v>159</v>
      </c>
      <c r="C31" s="155"/>
      <c r="D31" s="125">
        <f>'09'!C31</f>
        <v>0</v>
      </c>
      <c r="E31" s="131">
        <f t="shared" si="0"/>
        <v>0</v>
      </c>
      <c r="F31" s="127">
        <v>4.47</v>
      </c>
      <c r="G31" s="132">
        <f t="shared" si="1"/>
        <v>0</v>
      </c>
      <c r="H31" s="155"/>
      <c r="I31" s="125">
        <f>'09'!H31</f>
        <v>0</v>
      </c>
      <c r="J31" s="131">
        <f t="shared" si="2"/>
        <v>0</v>
      </c>
      <c r="K31" s="127">
        <v>1.68</v>
      </c>
      <c r="L31" s="132">
        <f t="shared" si="3"/>
        <v>0</v>
      </c>
      <c r="M31" s="133">
        <v>1.05</v>
      </c>
      <c r="N31" s="134">
        <f t="shared" si="4"/>
        <v>0</v>
      </c>
    </row>
    <row r="32" spans="1:14" ht="15.75">
      <c r="A32" s="123" t="s">
        <v>28</v>
      </c>
      <c r="B32" s="130">
        <v>160</v>
      </c>
      <c r="C32" s="155"/>
      <c r="D32" s="125">
        <f>'09'!C32</f>
        <v>0</v>
      </c>
      <c r="E32" s="131">
        <f t="shared" si="0"/>
        <v>0</v>
      </c>
      <c r="F32" s="127">
        <v>4.47</v>
      </c>
      <c r="G32" s="132">
        <f t="shared" si="1"/>
        <v>0</v>
      </c>
      <c r="H32" s="155"/>
      <c r="I32" s="125">
        <f>'09'!H32</f>
        <v>0</v>
      </c>
      <c r="J32" s="131">
        <f t="shared" si="2"/>
        <v>0</v>
      </c>
      <c r="K32" s="127">
        <v>1.68</v>
      </c>
      <c r="L32" s="132">
        <f t="shared" si="3"/>
        <v>0</v>
      </c>
      <c r="M32" s="133">
        <v>1.05</v>
      </c>
      <c r="N32" s="134">
        <f t="shared" si="4"/>
        <v>0</v>
      </c>
    </row>
    <row r="33" spans="1:14" ht="15.75">
      <c r="A33" s="123" t="s">
        <v>29</v>
      </c>
      <c r="B33" s="130">
        <v>161</v>
      </c>
      <c r="C33" s="155"/>
      <c r="D33" s="125">
        <f>'09'!C33</f>
        <v>0</v>
      </c>
      <c r="E33" s="131">
        <f t="shared" si="0"/>
        <v>0</v>
      </c>
      <c r="F33" s="135">
        <v>6.39</v>
      </c>
      <c r="G33" s="132">
        <f t="shared" si="1"/>
        <v>0</v>
      </c>
      <c r="H33" s="155"/>
      <c r="I33" s="125">
        <f>'09'!H33</f>
        <v>0</v>
      </c>
      <c r="J33" s="131">
        <f t="shared" si="2"/>
        <v>0</v>
      </c>
      <c r="K33" s="135">
        <v>2.41</v>
      </c>
      <c r="L33" s="132">
        <f t="shared" si="3"/>
        <v>0</v>
      </c>
      <c r="M33" s="133">
        <v>1.05</v>
      </c>
      <c r="N33" s="134">
        <f t="shared" si="4"/>
        <v>0</v>
      </c>
    </row>
    <row r="34" spans="1:14" ht="15.75">
      <c r="A34" s="123" t="s">
        <v>30</v>
      </c>
      <c r="B34" s="130">
        <v>163</v>
      </c>
      <c r="C34" s="155"/>
      <c r="D34" s="125">
        <f>'09'!C34</f>
        <v>0</v>
      </c>
      <c r="E34" s="131">
        <f t="shared" si="0"/>
        <v>0</v>
      </c>
      <c r="F34" s="127">
        <v>4.47</v>
      </c>
      <c r="G34" s="132">
        <f t="shared" si="1"/>
        <v>0</v>
      </c>
      <c r="H34" s="155"/>
      <c r="I34" s="125">
        <f>'09'!H34</f>
        <v>0</v>
      </c>
      <c r="J34" s="131">
        <f t="shared" si="2"/>
        <v>0</v>
      </c>
      <c r="K34" s="127">
        <v>1.68</v>
      </c>
      <c r="L34" s="132">
        <f t="shared" si="3"/>
        <v>0</v>
      </c>
      <c r="M34" s="133">
        <v>1.05</v>
      </c>
      <c r="N34" s="134">
        <f t="shared" si="4"/>
        <v>0</v>
      </c>
    </row>
    <row r="35" spans="1:14" ht="15.75">
      <c r="A35" s="123" t="s">
        <v>31</v>
      </c>
      <c r="B35" s="130">
        <v>164</v>
      </c>
      <c r="C35" s="155"/>
      <c r="D35" s="125">
        <f>'09'!C35</f>
        <v>0</v>
      </c>
      <c r="E35" s="131">
        <f t="shared" si="0"/>
        <v>0</v>
      </c>
      <c r="F35" s="127">
        <v>4.47</v>
      </c>
      <c r="G35" s="132">
        <f t="shared" si="1"/>
        <v>0</v>
      </c>
      <c r="H35" s="155"/>
      <c r="I35" s="125">
        <f>'09'!H35</f>
        <v>0</v>
      </c>
      <c r="J35" s="131">
        <f t="shared" si="2"/>
        <v>0</v>
      </c>
      <c r="K35" s="127">
        <v>1.68</v>
      </c>
      <c r="L35" s="132">
        <f t="shared" si="3"/>
        <v>0</v>
      </c>
      <c r="M35" s="133">
        <v>1.05</v>
      </c>
      <c r="N35" s="134">
        <f t="shared" si="4"/>
        <v>0</v>
      </c>
    </row>
    <row r="36" spans="1:14" ht="15.75">
      <c r="A36" s="123" t="s">
        <v>32</v>
      </c>
      <c r="B36" s="130">
        <v>165</v>
      </c>
      <c r="C36" s="155"/>
      <c r="D36" s="125">
        <f>'09'!C36</f>
        <v>0</v>
      </c>
      <c r="E36" s="131">
        <f t="shared" si="0"/>
        <v>0</v>
      </c>
      <c r="F36" s="127">
        <v>4.47</v>
      </c>
      <c r="G36" s="132">
        <f t="shared" si="1"/>
        <v>0</v>
      </c>
      <c r="H36" s="155"/>
      <c r="I36" s="125">
        <f>'09'!H36</f>
        <v>0</v>
      </c>
      <c r="J36" s="131">
        <f t="shared" si="2"/>
        <v>0</v>
      </c>
      <c r="K36" s="127">
        <v>1.68</v>
      </c>
      <c r="L36" s="132">
        <f t="shared" si="3"/>
        <v>0</v>
      </c>
      <c r="M36" s="133">
        <v>1.05</v>
      </c>
      <c r="N36" s="134">
        <f t="shared" si="4"/>
        <v>0</v>
      </c>
    </row>
    <row r="37" spans="1:14" ht="15.75">
      <c r="A37" s="123" t="s">
        <v>33</v>
      </c>
      <c r="B37" s="130">
        <v>169</v>
      </c>
      <c r="C37" s="155"/>
      <c r="D37" s="125">
        <f>'09'!C37</f>
        <v>0</v>
      </c>
      <c r="E37" s="131">
        <f t="shared" si="0"/>
        <v>0</v>
      </c>
      <c r="F37" s="127">
        <v>4.47</v>
      </c>
      <c r="G37" s="132">
        <f t="shared" si="1"/>
        <v>0</v>
      </c>
      <c r="H37" s="155"/>
      <c r="I37" s="125">
        <f>'09'!H37</f>
        <v>0</v>
      </c>
      <c r="J37" s="131">
        <f t="shared" si="2"/>
        <v>0</v>
      </c>
      <c r="K37" s="127">
        <v>1.68</v>
      </c>
      <c r="L37" s="132">
        <f t="shared" si="3"/>
        <v>0</v>
      </c>
      <c r="M37" s="133">
        <v>1.05</v>
      </c>
      <c r="N37" s="134">
        <f t="shared" si="4"/>
        <v>0</v>
      </c>
    </row>
    <row r="38" spans="1:14" ht="15.75">
      <c r="A38" s="123" t="s">
        <v>34</v>
      </c>
      <c r="B38" s="130">
        <v>170</v>
      </c>
      <c r="C38" s="155"/>
      <c r="D38" s="125">
        <f>'09'!C38</f>
        <v>0</v>
      </c>
      <c r="E38" s="131">
        <f t="shared" si="0"/>
        <v>0</v>
      </c>
      <c r="F38" s="127">
        <v>4.47</v>
      </c>
      <c r="G38" s="132">
        <f t="shared" si="1"/>
        <v>0</v>
      </c>
      <c r="H38" s="155"/>
      <c r="I38" s="125">
        <f>'09'!H38</f>
        <v>0</v>
      </c>
      <c r="J38" s="131">
        <f t="shared" si="2"/>
        <v>0</v>
      </c>
      <c r="K38" s="127">
        <v>1.68</v>
      </c>
      <c r="L38" s="132">
        <f t="shared" si="3"/>
        <v>0</v>
      </c>
      <c r="M38" s="133">
        <v>1.05</v>
      </c>
      <c r="N38" s="134">
        <f t="shared" si="4"/>
        <v>0</v>
      </c>
    </row>
    <row r="39" spans="1:14" ht="15.75">
      <c r="A39" s="123" t="s">
        <v>35</v>
      </c>
      <c r="B39" s="130">
        <v>173</v>
      </c>
      <c r="C39" s="155"/>
      <c r="D39" s="125">
        <f>'09'!C39</f>
        <v>0</v>
      </c>
      <c r="E39" s="131">
        <f t="shared" si="0"/>
        <v>0</v>
      </c>
      <c r="F39" s="127">
        <v>4.47</v>
      </c>
      <c r="G39" s="132">
        <f t="shared" si="1"/>
        <v>0</v>
      </c>
      <c r="H39" s="155"/>
      <c r="I39" s="125">
        <f>'09'!H39</f>
        <v>0</v>
      </c>
      <c r="J39" s="131">
        <f t="shared" si="2"/>
        <v>0</v>
      </c>
      <c r="K39" s="127">
        <v>1.68</v>
      </c>
      <c r="L39" s="132">
        <f t="shared" si="3"/>
        <v>0</v>
      </c>
      <c r="M39" s="133">
        <v>1.05</v>
      </c>
      <c r="N39" s="134">
        <f t="shared" si="4"/>
        <v>0</v>
      </c>
    </row>
    <row r="40" spans="1:14" ht="15.75">
      <c r="A40" s="123" t="s">
        <v>36</v>
      </c>
      <c r="B40" s="130">
        <v>178</v>
      </c>
      <c r="C40" s="155"/>
      <c r="D40" s="125">
        <f>'09'!C40</f>
        <v>0</v>
      </c>
      <c r="E40" s="131">
        <f t="shared" si="0"/>
        <v>0</v>
      </c>
      <c r="F40" s="127">
        <v>4.47</v>
      </c>
      <c r="G40" s="132">
        <f t="shared" si="1"/>
        <v>0</v>
      </c>
      <c r="H40" s="155"/>
      <c r="I40" s="125">
        <f>'09'!H40</f>
        <v>0</v>
      </c>
      <c r="J40" s="131">
        <f t="shared" si="2"/>
        <v>0</v>
      </c>
      <c r="K40" s="127">
        <v>1.68</v>
      </c>
      <c r="L40" s="132">
        <f t="shared" si="3"/>
        <v>0</v>
      </c>
      <c r="M40" s="133">
        <v>1.05</v>
      </c>
      <c r="N40" s="134">
        <f t="shared" si="4"/>
        <v>0</v>
      </c>
    </row>
    <row r="41" spans="1:14" ht="15.75">
      <c r="A41" s="123" t="s">
        <v>37</v>
      </c>
      <c r="B41" s="130">
        <v>180</v>
      </c>
      <c r="C41" s="155"/>
      <c r="D41" s="125">
        <f>'09'!C41</f>
        <v>0</v>
      </c>
      <c r="E41" s="131">
        <f t="shared" si="0"/>
        <v>0</v>
      </c>
      <c r="F41" s="127">
        <v>4.47</v>
      </c>
      <c r="G41" s="132">
        <f t="shared" si="1"/>
        <v>0</v>
      </c>
      <c r="H41" s="155"/>
      <c r="I41" s="125">
        <f>'09'!H41</f>
        <v>0</v>
      </c>
      <c r="J41" s="131">
        <f t="shared" si="2"/>
        <v>0</v>
      </c>
      <c r="K41" s="127">
        <v>1.68</v>
      </c>
      <c r="L41" s="132">
        <f t="shared" si="3"/>
        <v>0</v>
      </c>
      <c r="M41" s="133">
        <v>1.05</v>
      </c>
      <c r="N41" s="134">
        <f t="shared" si="4"/>
        <v>0</v>
      </c>
    </row>
    <row r="42" spans="1:14" ht="15.75">
      <c r="A42" s="123" t="s">
        <v>38</v>
      </c>
      <c r="B42" s="130">
        <v>182</v>
      </c>
      <c r="C42" s="155"/>
      <c r="D42" s="125">
        <f>'09'!C42</f>
        <v>0</v>
      </c>
      <c r="E42" s="131">
        <f t="shared" si="0"/>
        <v>0</v>
      </c>
      <c r="F42" s="135">
        <v>6.39</v>
      </c>
      <c r="G42" s="132">
        <f t="shared" si="1"/>
        <v>0</v>
      </c>
      <c r="H42" s="155"/>
      <c r="I42" s="125">
        <f>'09'!H42</f>
        <v>0</v>
      </c>
      <c r="J42" s="131">
        <f t="shared" si="2"/>
        <v>0</v>
      </c>
      <c r="K42" s="135">
        <v>2.41</v>
      </c>
      <c r="L42" s="132">
        <f t="shared" si="3"/>
        <v>0</v>
      </c>
      <c r="M42" s="133">
        <v>1.05</v>
      </c>
      <c r="N42" s="134">
        <f t="shared" si="4"/>
        <v>0</v>
      </c>
    </row>
    <row r="43" spans="1:14" ht="15.75">
      <c r="A43" s="123" t="s">
        <v>39</v>
      </c>
      <c r="B43" s="130">
        <v>185</v>
      </c>
      <c r="C43" s="155"/>
      <c r="D43" s="125">
        <f>'09'!C43</f>
        <v>0</v>
      </c>
      <c r="E43" s="131">
        <f t="shared" si="0"/>
        <v>0</v>
      </c>
      <c r="F43" s="127">
        <v>4.47</v>
      </c>
      <c r="G43" s="132">
        <f t="shared" si="1"/>
        <v>0</v>
      </c>
      <c r="H43" s="155"/>
      <c r="I43" s="125">
        <f>'09'!H43</f>
        <v>0</v>
      </c>
      <c r="J43" s="131">
        <f t="shared" si="2"/>
        <v>0</v>
      </c>
      <c r="K43" s="127">
        <v>1.68</v>
      </c>
      <c r="L43" s="132">
        <f t="shared" si="3"/>
        <v>0</v>
      </c>
      <c r="M43" s="133">
        <v>1.05</v>
      </c>
      <c r="N43" s="134">
        <f t="shared" si="4"/>
        <v>0</v>
      </c>
    </row>
    <row r="44" spans="1:14" ht="15.75">
      <c r="A44" s="123" t="s">
        <v>40</v>
      </c>
      <c r="B44" s="130">
        <v>187</v>
      </c>
      <c r="C44" s="155"/>
      <c r="D44" s="125">
        <f>'09'!C44</f>
        <v>0</v>
      </c>
      <c r="E44" s="131">
        <f t="shared" si="0"/>
        <v>0</v>
      </c>
      <c r="F44" s="127">
        <v>4.47</v>
      </c>
      <c r="G44" s="132">
        <f t="shared" si="1"/>
        <v>0</v>
      </c>
      <c r="H44" s="155"/>
      <c r="I44" s="125">
        <f>'09'!H44</f>
        <v>0</v>
      </c>
      <c r="J44" s="131">
        <f t="shared" si="2"/>
        <v>0</v>
      </c>
      <c r="K44" s="127">
        <v>1.68</v>
      </c>
      <c r="L44" s="132">
        <f t="shared" si="3"/>
        <v>0</v>
      </c>
      <c r="M44" s="133">
        <v>1.05</v>
      </c>
      <c r="N44" s="134">
        <f t="shared" si="4"/>
        <v>0</v>
      </c>
    </row>
    <row r="45" spans="1:14" ht="15.75">
      <c r="A45" s="123" t="s">
        <v>41</v>
      </c>
      <c r="B45" s="130">
        <v>201</v>
      </c>
      <c r="C45" s="155"/>
      <c r="D45" s="125">
        <f>'09'!C45</f>
        <v>0</v>
      </c>
      <c r="E45" s="131">
        <f t="shared" si="0"/>
        <v>0</v>
      </c>
      <c r="F45" s="135">
        <v>6.39</v>
      </c>
      <c r="G45" s="132">
        <f t="shared" si="1"/>
        <v>0</v>
      </c>
      <c r="H45" s="155"/>
      <c r="I45" s="125">
        <f>'09'!H45</f>
        <v>0</v>
      </c>
      <c r="J45" s="131">
        <f t="shared" si="2"/>
        <v>0</v>
      </c>
      <c r="K45" s="135">
        <v>2.41</v>
      </c>
      <c r="L45" s="132">
        <f t="shared" si="3"/>
        <v>0</v>
      </c>
      <c r="M45" s="133">
        <v>1.05</v>
      </c>
      <c r="N45" s="134">
        <f t="shared" si="4"/>
        <v>0</v>
      </c>
    </row>
    <row r="46" spans="1:14" ht="15.75">
      <c r="A46" s="123" t="s">
        <v>42</v>
      </c>
      <c r="B46" s="130">
        <v>202</v>
      </c>
      <c r="C46" s="155"/>
      <c r="D46" s="125">
        <f>'09'!C46</f>
        <v>0</v>
      </c>
      <c r="E46" s="131">
        <f t="shared" si="0"/>
        <v>0</v>
      </c>
      <c r="F46" s="135">
        <v>6.39</v>
      </c>
      <c r="G46" s="132">
        <f t="shared" si="1"/>
        <v>0</v>
      </c>
      <c r="H46" s="155"/>
      <c r="I46" s="125">
        <f>'09'!H46</f>
        <v>0</v>
      </c>
      <c r="J46" s="131">
        <f t="shared" si="2"/>
        <v>0</v>
      </c>
      <c r="K46" s="135">
        <v>2.41</v>
      </c>
      <c r="L46" s="132">
        <f t="shared" si="3"/>
        <v>0</v>
      </c>
      <c r="M46" s="133">
        <v>1.05</v>
      </c>
      <c r="N46" s="134">
        <f t="shared" si="4"/>
        <v>0</v>
      </c>
    </row>
    <row r="47" spans="1:14" ht="15.75">
      <c r="A47" s="123" t="s">
        <v>43</v>
      </c>
      <c r="B47" s="130">
        <v>203</v>
      </c>
      <c r="C47" s="155"/>
      <c r="D47" s="125">
        <f>'09'!C47</f>
        <v>0</v>
      </c>
      <c r="E47" s="131">
        <f t="shared" si="0"/>
        <v>0</v>
      </c>
      <c r="F47" s="135">
        <v>6.39</v>
      </c>
      <c r="G47" s="132">
        <f t="shared" si="1"/>
        <v>0</v>
      </c>
      <c r="H47" s="155"/>
      <c r="I47" s="125">
        <f>'09'!H47</f>
        <v>0</v>
      </c>
      <c r="J47" s="131">
        <f t="shared" si="2"/>
        <v>0</v>
      </c>
      <c r="K47" s="135">
        <v>2.41</v>
      </c>
      <c r="L47" s="132">
        <f t="shared" si="3"/>
        <v>0</v>
      </c>
      <c r="M47" s="133">
        <v>1.05</v>
      </c>
      <c r="N47" s="134">
        <f t="shared" si="4"/>
        <v>0</v>
      </c>
    </row>
    <row r="48" spans="1:14" ht="15.75">
      <c r="A48" s="123" t="s">
        <v>39</v>
      </c>
      <c r="B48" s="130">
        <v>204</v>
      </c>
      <c r="C48" s="155"/>
      <c r="D48" s="125">
        <f>'09'!C48</f>
        <v>0</v>
      </c>
      <c r="E48" s="131">
        <f t="shared" si="0"/>
        <v>0</v>
      </c>
      <c r="F48" s="127">
        <v>4.47</v>
      </c>
      <c r="G48" s="132">
        <f t="shared" si="1"/>
        <v>0</v>
      </c>
      <c r="H48" s="155"/>
      <c r="I48" s="125">
        <f>'09'!H48</f>
        <v>0</v>
      </c>
      <c r="J48" s="131">
        <f t="shared" si="2"/>
        <v>0</v>
      </c>
      <c r="K48" s="127">
        <v>1.68</v>
      </c>
      <c r="L48" s="132">
        <f t="shared" si="3"/>
        <v>0</v>
      </c>
      <c r="M48" s="133">
        <v>1.05</v>
      </c>
      <c r="N48" s="134">
        <f t="shared" si="4"/>
        <v>0</v>
      </c>
    </row>
    <row r="49" spans="1:14" ht="15.75">
      <c r="A49" s="123" t="s">
        <v>44</v>
      </c>
      <c r="B49" s="130">
        <v>205</v>
      </c>
      <c r="C49" s="155"/>
      <c r="D49" s="125">
        <f>'09'!C49</f>
        <v>0</v>
      </c>
      <c r="E49" s="131">
        <f t="shared" si="0"/>
        <v>0</v>
      </c>
      <c r="F49" s="127">
        <v>4.47</v>
      </c>
      <c r="G49" s="132">
        <f t="shared" si="1"/>
        <v>0</v>
      </c>
      <c r="H49" s="155"/>
      <c r="I49" s="125">
        <f>'09'!H49</f>
        <v>0</v>
      </c>
      <c r="J49" s="131">
        <f t="shared" si="2"/>
        <v>0</v>
      </c>
      <c r="K49" s="127">
        <v>1.68</v>
      </c>
      <c r="L49" s="132">
        <f t="shared" si="3"/>
        <v>0</v>
      </c>
      <c r="M49" s="133">
        <v>1.05</v>
      </c>
      <c r="N49" s="134">
        <f t="shared" si="4"/>
        <v>0</v>
      </c>
    </row>
    <row r="50" spans="1:14" ht="15.75">
      <c r="A50" s="123" t="s">
        <v>45</v>
      </c>
      <c r="B50" s="130">
        <v>210</v>
      </c>
      <c r="C50" s="155"/>
      <c r="D50" s="125">
        <f>'09'!C50</f>
        <v>0</v>
      </c>
      <c r="E50" s="131">
        <f t="shared" si="0"/>
        <v>0</v>
      </c>
      <c r="F50" s="127">
        <v>4.47</v>
      </c>
      <c r="G50" s="132">
        <f t="shared" si="1"/>
        <v>0</v>
      </c>
      <c r="H50" s="155"/>
      <c r="I50" s="125">
        <f>'09'!H50</f>
        <v>0</v>
      </c>
      <c r="J50" s="131">
        <f t="shared" si="2"/>
        <v>0</v>
      </c>
      <c r="K50" s="127">
        <v>1.68</v>
      </c>
      <c r="L50" s="132">
        <f t="shared" si="3"/>
        <v>0</v>
      </c>
      <c r="M50" s="133">
        <v>1.05</v>
      </c>
      <c r="N50" s="134">
        <f t="shared" si="4"/>
        <v>0</v>
      </c>
    </row>
    <row r="51" spans="1:14" ht="15.75">
      <c r="A51" s="123" t="s">
        <v>46</v>
      </c>
      <c r="B51" s="130">
        <v>211</v>
      </c>
      <c r="C51" s="155"/>
      <c r="D51" s="125">
        <f>'09'!C51</f>
        <v>0</v>
      </c>
      <c r="E51" s="131">
        <f t="shared" si="0"/>
        <v>0</v>
      </c>
      <c r="F51" s="127">
        <v>4.47</v>
      </c>
      <c r="G51" s="132">
        <f t="shared" si="1"/>
        <v>0</v>
      </c>
      <c r="H51" s="155"/>
      <c r="I51" s="125">
        <f>'09'!H51</f>
        <v>0</v>
      </c>
      <c r="J51" s="131">
        <f t="shared" si="2"/>
        <v>0</v>
      </c>
      <c r="K51" s="127">
        <v>1.68</v>
      </c>
      <c r="L51" s="132">
        <f t="shared" si="3"/>
        <v>0</v>
      </c>
      <c r="M51" s="133">
        <v>1.05</v>
      </c>
      <c r="N51" s="134">
        <f t="shared" si="4"/>
        <v>0</v>
      </c>
    </row>
    <row r="52" spans="1:14" ht="15.75">
      <c r="A52" s="123" t="s">
        <v>46</v>
      </c>
      <c r="B52" s="130">
        <v>212</v>
      </c>
      <c r="C52" s="155"/>
      <c r="D52" s="125">
        <f>'09'!C52</f>
        <v>0</v>
      </c>
      <c r="E52" s="131">
        <f t="shared" si="0"/>
        <v>0</v>
      </c>
      <c r="F52" s="127">
        <v>4.47</v>
      </c>
      <c r="G52" s="132">
        <f t="shared" si="1"/>
        <v>0</v>
      </c>
      <c r="H52" s="155"/>
      <c r="I52" s="125">
        <f>'09'!H52</f>
        <v>0</v>
      </c>
      <c r="J52" s="131">
        <f t="shared" si="2"/>
        <v>0</v>
      </c>
      <c r="K52" s="127">
        <v>1.68</v>
      </c>
      <c r="L52" s="132">
        <f t="shared" si="3"/>
        <v>0</v>
      </c>
      <c r="M52" s="133">
        <v>1.05</v>
      </c>
      <c r="N52" s="134">
        <f t="shared" si="4"/>
        <v>0</v>
      </c>
    </row>
    <row r="53" spans="1:14" ht="15.75">
      <c r="A53" s="123" t="s">
        <v>24</v>
      </c>
      <c r="B53" s="130">
        <v>232</v>
      </c>
      <c r="C53" s="155"/>
      <c r="D53" s="125">
        <f>'09'!C53</f>
        <v>0</v>
      </c>
      <c r="E53" s="131">
        <f t="shared" si="0"/>
        <v>0</v>
      </c>
      <c r="F53" s="127">
        <v>4.47</v>
      </c>
      <c r="G53" s="132">
        <f t="shared" si="1"/>
        <v>0</v>
      </c>
      <c r="H53" s="155"/>
      <c r="I53" s="125">
        <f>'09'!H53</f>
        <v>0</v>
      </c>
      <c r="J53" s="131">
        <f t="shared" si="2"/>
        <v>0</v>
      </c>
      <c r="K53" s="127">
        <v>1.68</v>
      </c>
      <c r="L53" s="132">
        <f t="shared" si="3"/>
        <v>0</v>
      </c>
      <c r="M53" s="133">
        <v>1.05</v>
      </c>
      <c r="N53" s="134">
        <f t="shared" si="4"/>
        <v>0</v>
      </c>
    </row>
    <row r="54" spans="1:14" ht="16.5" thickBot="1">
      <c r="A54" s="159" t="s">
        <v>47</v>
      </c>
      <c r="B54" s="136">
        <v>233</v>
      </c>
      <c r="C54" s="156"/>
      <c r="D54" s="137">
        <f>'09'!C54</f>
        <v>0</v>
      </c>
      <c r="E54" s="138">
        <f t="shared" si="0"/>
        <v>0</v>
      </c>
      <c r="F54" s="127">
        <v>4.47</v>
      </c>
      <c r="G54" s="139">
        <f t="shared" si="1"/>
        <v>0</v>
      </c>
      <c r="H54" s="156"/>
      <c r="I54" s="137">
        <f>'09'!H54</f>
        <v>0</v>
      </c>
      <c r="J54" s="138">
        <f t="shared" si="2"/>
        <v>0</v>
      </c>
      <c r="K54" s="127">
        <v>1.68</v>
      </c>
      <c r="L54" s="139">
        <f t="shared" si="3"/>
        <v>0</v>
      </c>
      <c r="M54" s="140">
        <v>1.05</v>
      </c>
      <c r="N54" s="141">
        <f t="shared" si="4"/>
        <v>0</v>
      </c>
    </row>
    <row r="55" spans="5:13" ht="15.75">
      <c r="E55" s="142">
        <f>SUM(E4:E54)</f>
        <v>0</v>
      </c>
      <c r="J55" s="142">
        <f>SUM(J4:J54)</f>
        <v>0</v>
      </c>
      <c r="M55" s="143">
        <f>(E55+J55)*1.05</f>
        <v>0</v>
      </c>
    </row>
    <row r="57" spans="2:7" ht="16.5">
      <c r="B57" s="207" t="s">
        <v>85</v>
      </c>
      <c r="C57" s="207"/>
      <c r="D57" s="208"/>
      <c r="E57" s="144" t="s">
        <v>86</v>
      </c>
      <c r="F57" s="144" t="s">
        <v>87</v>
      </c>
      <c r="G57" s="144" t="s">
        <v>88</v>
      </c>
    </row>
    <row r="58" spans="2:7" ht="16.5">
      <c r="B58" s="207" t="s">
        <v>89</v>
      </c>
      <c r="C58" s="207"/>
      <c r="D58" s="145"/>
      <c r="E58" s="146"/>
      <c r="F58" s="146">
        <f>'09'!$E$58</f>
        <v>0</v>
      </c>
      <c r="G58" s="144">
        <f>E58-F58</f>
        <v>0</v>
      </c>
    </row>
    <row r="59" spans="2:7" ht="16.5">
      <c r="B59" s="207" t="s">
        <v>90</v>
      </c>
      <c r="C59" s="207"/>
      <c r="D59" s="147"/>
      <c r="E59" s="148"/>
      <c r="F59" s="148"/>
      <c r="G59" s="149">
        <f>G58*80</f>
        <v>0</v>
      </c>
    </row>
    <row r="60" spans="2:7" ht="16.5">
      <c r="B60" s="207" t="s">
        <v>91</v>
      </c>
      <c r="C60" s="207"/>
      <c r="D60" s="207"/>
      <c r="E60" s="150"/>
      <c r="F60" s="150"/>
      <c r="G60" s="151">
        <f>G59*1.03</f>
        <v>0</v>
      </c>
    </row>
    <row r="61" spans="2:7" ht="16.5">
      <c r="B61" s="207" t="s">
        <v>92</v>
      </c>
      <c r="C61" s="207"/>
      <c r="D61" s="207"/>
      <c r="E61" s="207"/>
      <c r="F61" s="150"/>
      <c r="G61" s="152">
        <f>$M$55</f>
        <v>0</v>
      </c>
    </row>
    <row r="62" spans="2:7" ht="16.5">
      <c r="B62" s="206" t="s">
        <v>93</v>
      </c>
      <c r="C62" s="206"/>
      <c r="D62" s="206"/>
      <c r="E62" s="206"/>
      <c r="F62" s="150"/>
      <c r="G62" s="153">
        <f>G61-G60</f>
        <v>0</v>
      </c>
    </row>
    <row r="63" spans="2:7" ht="16.5">
      <c r="B63" s="206"/>
      <c r="C63" s="206"/>
      <c r="D63" s="206"/>
      <c r="E63" s="206"/>
      <c r="F63" s="206"/>
      <c r="G63" s="151"/>
    </row>
    <row r="64" spans="2:7" ht="16.5">
      <c r="B64" s="206" t="s">
        <v>106</v>
      </c>
      <c r="C64" s="206"/>
      <c r="D64" s="206"/>
      <c r="E64" s="206"/>
      <c r="F64" s="206"/>
      <c r="G64" s="154">
        <f>G62-G63</f>
        <v>0</v>
      </c>
    </row>
  </sheetData>
  <sheetProtection/>
  <mergeCells count="19">
    <mergeCell ref="B62:E62"/>
    <mergeCell ref="B63:F63"/>
    <mergeCell ref="B64:F64"/>
    <mergeCell ref="B58:C58"/>
    <mergeCell ref="B59:C59"/>
    <mergeCell ref="B60:D60"/>
    <mergeCell ref="B61:E61"/>
    <mergeCell ref="L2:L3"/>
    <mergeCell ref="M2:M3"/>
    <mergeCell ref="N2:N3"/>
    <mergeCell ref="B57:D57"/>
    <mergeCell ref="F2:F3"/>
    <mergeCell ref="G2:G3"/>
    <mergeCell ref="H2:J2"/>
    <mergeCell ref="K2:K3"/>
    <mergeCell ref="B1:D1"/>
    <mergeCell ref="A2:A3"/>
    <mergeCell ref="B2:B3"/>
    <mergeCell ref="C2:E2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64"/>
  <sheetViews>
    <sheetView zoomScalePageLayoutView="0" workbookViewId="0" topLeftCell="A1">
      <selection activeCell="H4" sqref="H4:H54"/>
    </sheetView>
  </sheetViews>
  <sheetFormatPr defaultColWidth="9.140625" defaultRowHeight="12.75"/>
  <cols>
    <col min="1" max="1" width="28.140625" style="120" customWidth="1"/>
    <col min="2" max="2" width="7.7109375" style="120" customWidth="1"/>
    <col min="3" max="3" width="13.28125" style="120" customWidth="1"/>
    <col min="4" max="4" width="12.28125" style="120" customWidth="1"/>
    <col min="5" max="5" width="11.8515625" style="120" customWidth="1"/>
    <col min="6" max="6" width="10.00390625" style="120" customWidth="1"/>
    <col min="7" max="7" width="16.28125" style="120" customWidth="1"/>
    <col min="8" max="8" width="12.8515625" style="120" customWidth="1"/>
    <col min="9" max="9" width="12.140625" style="120" customWidth="1"/>
    <col min="10" max="10" width="11.140625" style="120" customWidth="1"/>
    <col min="11" max="11" width="8.8515625" style="120" customWidth="1"/>
    <col min="12" max="12" width="13.57421875" style="120" customWidth="1"/>
    <col min="13" max="13" width="11.57421875" style="143" bestFit="1" customWidth="1"/>
    <col min="14" max="14" width="16.8515625" style="120" customWidth="1"/>
    <col min="15" max="16384" width="9.140625" style="120" customWidth="1"/>
  </cols>
  <sheetData>
    <row r="1" spans="1:14" ht="16.5" thickBot="1">
      <c r="A1" s="114">
        <v>43422</v>
      </c>
      <c r="B1" s="190" t="s">
        <v>107</v>
      </c>
      <c r="C1" s="190"/>
      <c r="D1" s="190"/>
      <c r="E1" s="115"/>
      <c r="F1" s="115"/>
      <c r="G1" s="115"/>
      <c r="H1" s="116"/>
      <c r="I1" s="116"/>
      <c r="J1" s="116"/>
      <c r="K1" s="117"/>
      <c r="L1" s="117"/>
      <c r="M1" s="118"/>
      <c r="N1" s="119"/>
    </row>
    <row r="2" spans="1:14" ht="15" customHeight="1">
      <c r="A2" s="191" t="s">
        <v>48</v>
      </c>
      <c r="B2" s="193" t="s">
        <v>49</v>
      </c>
      <c r="C2" s="197" t="s">
        <v>50</v>
      </c>
      <c r="D2" s="198"/>
      <c r="E2" s="199"/>
      <c r="F2" s="200" t="s">
        <v>60</v>
      </c>
      <c r="G2" s="200" t="s">
        <v>102</v>
      </c>
      <c r="H2" s="197" t="s">
        <v>51</v>
      </c>
      <c r="I2" s="198"/>
      <c r="J2" s="199"/>
      <c r="K2" s="202" t="s">
        <v>61</v>
      </c>
      <c r="L2" s="202" t="s">
        <v>63</v>
      </c>
      <c r="M2" s="204" t="s">
        <v>52</v>
      </c>
      <c r="N2" s="195" t="s">
        <v>57</v>
      </c>
    </row>
    <row r="3" spans="1:14" ht="32.25" thickBot="1">
      <c r="A3" s="192"/>
      <c r="B3" s="194"/>
      <c r="C3" s="121" t="s">
        <v>53</v>
      </c>
      <c r="D3" s="122" t="s">
        <v>58</v>
      </c>
      <c r="E3" s="122" t="s">
        <v>55</v>
      </c>
      <c r="F3" s="201"/>
      <c r="G3" s="201"/>
      <c r="H3" s="121" t="s">
        <v>53</v>
      </c>
      <c r="I3" s="122" t="s">
        <v>59</v>
      </c>
      <c r="J3" s="122" t="s">
        <v>54</v>
      </c>
      <c r="K3" s="203"/>
      <c r="L3" s="203"/>
      <c r="M3" s="205"/>
      <c r="N3" s="196"/>
    </row>
    <row r="4" spans="1:14" ht="16.5" thickTop="1">
      <c r="A4" s="123" t="s">
        <v>0</v>
      </c>
      <c r="B4" s="124">
        <v>5</v>
      </c>
      <c r="C4" s="161"/>
      <c r="D4" s="125">
        <f>'10'!C4</f>
        <v>0</v>
      </c>
      <c r="E4" s="126">
        <f>C4-D4</f>
        <v>0</v>
      </c>
      <c r="F4" s="127">
        <v>4.47</v>
      </c>
      <c r="G4" s="127">
        <f>E4*M4*F4</f>
        <v>0</v>
      </c>
      <c r="H4" s="161"/>
      <c r="I4" s="125">
        <f>'10'!H4</f>
        <v>0</v>
      </c>
      <c r="J4" s="126">
        <f>H4-I4</f>
        <v>0</v>
      </c>
      <c r="K4" s="127">
        <v>1.68</v>
      </c>
      <c r="L4" s="127">
        <f>J4*M4*K4</f>
        <v>0</v>
      </c>
      <c r="M4" s="128">
        <v>1.05</v>
      </c>
      <c r="N4" s="129">
        <f>G4+L4</f>
        <v>0</v>
      </c>
    </row>
    <row r="5" spans="1:14" ht="15.75">
      <c r="A5" s="123" t="s">
        <v>1</v>
      </c>
      <c r="B5" s="130">
        <v>46</v>
      </c>
      <c r="C5" s="155"/>
      <c r="D5" s="125">
        <f>'10'!C5</f>
        <v>0</v>
      </c>
      <c r="E5" s="131">
        <f aca="true" t="shared" si="0" ref="E5:E54">C5-D5</f>
        <v>0</v>
      </c>
      <c r="F5" s="127">
        <v>4.47</v>
      </c>
      <c r="G5" s="132">
        <f aca="true" t="shared" si="1" ref="G5:G54">E5*M5*F5</f>
        <v>0</v>
      </c>
      <c r="H5" s="155"/>
      <c r="I5" s="125">
        <f>'10'!H5</f>
        <v>0</v>
      </c>
      <c r="J5" s="131">
        <f aca="true" t="shared" si="2" ref="J5:J54">H5-I5</f>
        <v>0</v>
      </c>
      <c r="K5" s="127">
        <v>1.68</v>
      </c>
      <c r="L5" s="132">
        <f aca="true" t="shared" si="3" ref="L5:L54">J5*M5*K5</f>
        <v>0</v>
      </c>
      <c r="M5" s="133">
        <v>1.05</v>
      </c>
      <c r="N5" s="134">
        <f aca="true" t="shared" si="4" ref="N5:N54">G5+L5</f>
        <v>0</v>
      </c>
    </row>
    <row r="6" spans="1:14" ht="15.75">
      <c r="A6" s="123" t="s">
        <v>2</v>
      </c>
      <c r="B6" s="130">
        <v>51</v>
      </c>
      <c r="C6" s="155"/>
      <c r="D6" s="125">
        <f>'10'!C6</f>
        <v>0</v>
      </c>
      <c r="E6" s="131">
        <f t="shared" si="0"/>
        <v>0</v>
      </c>
      <c r="F6" s="127">
        <v>4.47</v>
      </c>
      <c r="G6" s="132">
        <f t="shared" si="1"/>
        <v>0</v>
      </c>
      <c r="H6" s="155"/>
      <c r="I6" s="125">
        <f>'10'!H6</f>
        <v>0</v>
      </c>
      <c r="J6" s="131">
        <f t="shared" si="2"/>
        <v>0</v>
      </c>
      <c r="K6" s="127">
        <v>1.68</v>
      </c>
      <c r="L6" s="132">
        <f t="shared" si="3"/>
        <v>0</v>
      </c>
      <c r="M6" s="133">
        <v>1.05</v>
      </c>
      <c r="N6" s="134">
        <f t="shared" si="4"/>
        <v>0</v>
      </c>
    </row>
    <row r="7" spans="1:14" ht="15.75">
      <c r="A7" s="123" t="s">
        <v>3</v>
      </c>
      <c r="B7" s="130">
        <v>77</v>
      </c>
      <c r="C7" s="155"/>
      <c r="D7" s="125">
        <f>'10'!C7</f>
        <v>0</v>
      </c>
      <c r="E7" s="131">
        <f t="shared" si="0"/>
        <v>0</v>
      </c>
      <c r="F7" s="135">
        <v>6.39</v>
      </c>
      <c r="G7" s="132">
        <f t="shared" si="1"/>
        <v>0</v>
      </c>
      <c r="H7" s="155"/>
      <c r="I7" s="125">
        <f>'10'!H7</f>
        <v>0</v>
      </c>
      <c r="J7" s="131">
        <f t="shared" si="2"/>
        <v>0</v>
      </c>
      <c r="K7" s="135">
        <v>2.41</v>
      </c>
      <c r="L7" s="132">
        <f t="shared" si="3"/>
        <v>0</v>
      </c>
      <c r="M7" s="133">
        <v>1.05</v>
      </c>
      <c r="N7" s="134">
        <f t="shared" si="4"/>
        <v>0</v>
      </c>
    </row>
    <row r="8" spans="1:14" ht="15.75">
      <c r="A8" s="123" t="s">
        <v>4</v>
      </c>
      <c r="B8" s="130">
        <v>78</v>
      </c>
      <c r="C8" s="155"/>
      <c r="D8" s="125">
        <f>'10'!C8</f>
        <v>0</v>
      </c>
      <c r="E8" s="131">
        <f t="shared" si="0"/>
        <v>0</v>
      </c>
      <c r="F8" s="135">
        <v>6.39</v>
      </c>
      <c r="G8" s="132">
        <f t="shared" si="1"/>
        <v>0</v>
      </c>
      <c r="H8" s="155"/>
      <c r="I8" s="125">
        <f>'10'!H8</f>
        <v>0</v>
      </c>
      <c r="J8" s="131">
        <f t="shared" si="2"/>
        <v>0</v>
      </c>
      <c r="K8" s="135">
        <v>2.41</v>
      </c>
      <c r="L8" s="132">
        <f t="shared" si="3"/>
        <v>0</v>
      </c>
      <c r="M8" s="133">
        <v>1.05</v>
      </c>
      <c r="N8" s="134">
        <f t="shared" si="4"/>
        <v>0</v>
      </c>
    </row>
    <row r="9" spans="1:14" ht="15.75">
      <c r="A9" s="123" t="s">
        <v>5</v>
      </c>
      <c r="B9" s="130">
        <v>82</v>
      </c>
      <c r="C9" s="155"/>
      <c r="D9" s="125">
        <f>'10'!C9</f>
        <v>0</v>
      </c>
      <c r="E9" s="131">
        <f t="shared" si="0"/>
        <v>0</v>
      </c>
      <c r="F9" s="135">
        <v>6.39</v>
      </c>
      <c r="G9" s="132">
        <f t="shared" si="1"/>
        <v>0</v>
      </c>
      <c r="H9" s="155"/>
      <c r="I9" s="125">
        <f>'10'!H9</f>
        <v>0</v>
      </c>
      <c r="J9" s="131">
        <f t="shared" si="2"/>
        <v>0</v>
      </c>
      <c r="K9" s="135">
        <v>2.41</v>
      </c>
      <c r="L9" s="132">
        <f t="shared" si="3"/>
        <v>0</v>
      </c>
      <c r="M9" s="133">
        <v>1.05</v>
      </c>
      <c r="N9" s="134">
        <f t="shared" si="4"/>
        <v>0</v>
      </c>
    </row>
    <row r="10" spans="1:14" ht="15.75">
      <c r="A10" s="123" t="s">
        <v>6</v>
      </c>
      <c r="B10" s="130">
        <v>91</v>
      </c>
      <c r="C10" s="155"/>
      <c r="D10" s="125">
        <f>'10'!C10</f>
        <v>0</v>
      </c>
      <c r="E10" s="131">
        <f t="shared" si="0"/>
        <v>0</v>
      </c>
      <c r="F10" s="135">
        <v>6.39</v>
      </c>
      <c r="G10" s="132">
        <f t="shared" si="1"/>
        <v>0</v>
      </c>
      <c r="H10" s="155"/>
      <c r="I10" s="125">
        <f>'10'!H10</f>
        <v>0</v>
      </c>
      <c r="J10" s="131">
        <f t="shared" si="2"/>
        <v>0</v>
      </c>
      <c r="K10" s="135">
        <v>2.41</v>
      </c>
      <c r="L10" s="132">
        <f t="shared" si="3"/>
        <v>0</v>
      </c>
      <c r="M10" s="133">
        <v>1.05</v>
      </c>
      <c r="N10" s="134">
        <f t="shared" si="4"/>
        <v>0</v>
      </c>
    </row>
    <row r="11" spans="1:14" ht="15.75">
      <c r="A11" s="123" t="s">
        <v>7</v>
      </c>
      <c r="B11" s="130">
        <v>92</v>
      </c>
      <c r="C11" s="155"/>
      <c r="D11" s="125">
        <f>'10'!C11</f>
        <v>0</v>
      </c>
      <c r="E11" s="131">
        <f t="shared" si="0"/>
        <v>0</v>
      </c>
      <c r="F11" s="127">
        <v>4.47</v>
      </c>
      <c r="G11" s="132">
        <f t="shared" si="1"/>
        <v>0</v>
      </c>
      <c r="H11" s="155"/>
      <c r="I11" s="125">
        <f>'10'!H11</f>
        <v>0</v>
      </c>
      <c r="J11" s="131">
        <f t="shared" si="2"/>
        <v>0</v>
      </c>
      <c r="K11" s="127">
        <v>1.68</v>
      </c>
      <c r="L11" s="132">
        <f t="shared" si="3"/>
        <v>0</v>
      </c>
      <c r="M11" s="133">
        <v>1.05</v>
      </c>
      <c r="N11" s="134">
        <f t="shared" si="4"/>
        <v>0</v>
      </c>
    </row>
    <row r="12" spans="1:14" ht="15.75">
      <c r="A12" s="123" t="s">
        <v>8</v>
      </c>
      <c r="B12" s="130">
        <v>93</v>
      </c>
      <c r="C12" s="155"/>
      <c r="D12" s="125">
        <f>'10'!C12</f>
        <v>0</v>
      </c>
      <c r="E12" s="131">
        <f t="shared" si="0"/>
        <v>0</v>
      </c>
      <c r="F12" s="127">
        <v>4.47</v>
      </c>
      <c r="G12" s="132">
        <f t="shared" si="1"/>
        <v>0</v>
      </c>
      <c r="H12" s="155"/>
      <c r="I12" s="125">
        <f>'10'!H12</f>
        <v>0</v>
      </c>
      <c r="J12" s="131">
        <f t="shared" si="2"/>
        <v>0</v>
      </c>
      <c r="K12" s="127">
        <v>1.68</v>
      </c>
      <c r="L12" s="132">
        <f t="shared" si="3"/>
        <v>0</v>
      </c>
      <c r="M12" s="133">
        <v>1.05</v>
      </c>
      <c r="N12" s="134">
        <f t="shared" si="4"/>
        <v>0</v>
      </c>
    </row>
    <row r="13" spans="1:14" ht="15.75">
      <c r="A13" s="123" t="s">
        <v>9</v>
      </c>
      <c r="B13" s="130">
        <v>95</v>
      </c>
      <c r="C13" s="155"/>
      <c r="D13" s="125">
        <f>'10'!C13</f>
        <v>0</v>
      </c>
      <c r="E13" s="131">
        <f t="shared" si="0"/>
        <v>0</v>
      </c>
      <c r="F13" s="135">
        <v>6.39</v>
      </c>
      <c r="G13" s="132">
        <f t="shared" si="1"/>
        <v>0</v>
      </c>
      <c r="H13" s="155"/>
      <c r="I13" s="125">
        <f>'10'!H13</f>
        <v>0</v>
      </c>
      <c r="J13" s="131">
        <f t="shared" si="2"/>
        <v>0</v>
      </c>
      <c r="K13" s="135">
        <v>2.41</v>
      </c>
      <c r="L13" s="132">
        <f t="shared" si="3"/>
        <v>0</v>
      </c>
      <c r="M13" s="133">
        <v>1.05</v>
      </c>
      <c r="N13" s="134">
        <f t="shared" si="4"/>
        <v>0</v>
      </c>
    </row>
    <row r="14" spans="1:14" ht="15.75">
      <c r="A14" s="123" t="s">
        <v>10</v>
      </c>
      <c r="B14" s="130">
        <v>96</v>
      </c>
      <c r="C14" s="155"/>
      <c r="D14" s="125">
        <f>'10'!C14</f>
        <v>0</v>
      </c>
      <c r="E14" s="131">
        <f t="shared" si="0"/>
        <v>0</v>
      </c>
      <c r="F14" s="127">
        <v>4.47</v>
      </c>
      <c r="G14" s="132">
        <f t="shared" si="1"/>
        <v>0</v>
      </c>
      <c r="H14" s="155"/>
      <c r="I14" s="125">
        <f>'10'!H14</f>
        <v>0</v>
      </c>
      <c r="J14" s="131">
        <f t="shared" si="2"/>
        <v>0</v>
      </c>
      <c r="K14" s="127">
        <v>1.68</v>
      </c>
      <c r="L14" s="132">
        <f t="shared" si="3"/>
        <v>0</v>
      </c>
      <c r="M14" s="133">
        <v>1.05</v>
      </c>
      <c r="N14" s="134">
        <f t="shared" si="4"/>
        <v>0</v>
      </c>
    </row>
    <row r="15" spans="1:14" ht="15.75">
      <c r="A15" s="123" t="s">
        <v>11</v>
      </c>
      <c r="B15" s="130">
        <v>97</v>
      </c>
      <c r="C15" s="155"/>
      <c r="D15" s="125">
        <f>'10'!C15</f>
        <v>0</v>
      </c>
      <c r="E15" s="131">
        <f t="shared" si="0"/>
        <v>0</v>
      </c>
      <c r="F15" s="127">
        <v>4.47</v>
      </c>
      <c r="G15" s="132">
        <f t="shared" si="1"/>
        <v>0</v>
      </c>
      <c r="H15" s="155"/>
      <c r="I15" s="125">
        <f>'10'!H15</f>
        <v>0</v>
      </c>
      <c r="J15" s="131">
        <f t="shared" si="2"/>
        <v>0</v>
      </c>
      <c r="K15" s="127">
        <v>1.68</v>
      </c>
      <c r="L15" s="132">
        <f t="shared" si="3"/>
        <v>0</v>
      </c>
      <c r="M15" s="133">
        <v>1.05</v>
      </c>
      <c r="N15" s="134">
        <f t="shared" si="4"/>
        <v>0</v>
      </c>
    </row>
    <row r="16" spans="1:14" ht="15.75">
      <c r="A16" s="123" t="s">
        <v>12</v>
      </c>
      <c r="B16" s="130">
        <v>100</v>
      </c>
      <c r="C16" s="155"/>
      <c r="D16" s="125">
        <f>'10'!C16</f>
        <v>0</v>
      </c>
      <c r="E16" s="131">
        <f t="shared" si="0"/>
        <v>0</v>
      </c>
      <c r="F16" s="127">
        <v>4.47</v>
      </c>
      <c r="G16" s="132">
        <f t="shared" si="1"/>
        <v>0</v>
      </c>
      <c r="H16" s="155"/>
      <c r="I16" s="125">
        <f>'10'!H16</f>
        <v>0</v>
      </c>
      <c r="J16" s="131">
        <f t="shared" si="2"/>
        <v>0</v>
      </c>
      <c r="K16" s="127">
        <v>1.68</v>
      </c>
      <c r="L16" s="132">
        <f t="shared" si="3"/>
        <v>0</v>
      </c>
      <c r="M16" s="133">
        <v>1.05</v>
      </c>
      <c r="N16" s="134">
        <f t="shared" si="4"/>
        <v>0</v>
      </c>
    </row>
    <row r="17" spans="1:14" ht="15.75">
      <c r="A17" s="123" t="s">
        <v>13</v>
      </c>
      <c r="B17" s="130">
        <v>102</v>
      </c>
      <c r="C17" s="155"/>
      <c r="D17" s="125">
        <f>'10'!C17</f>
        <v>0</v>
      </c>
      <c r="E17" s="131">
        <f t="shared" si="0"/>
        <v>0</v>
      </c>
      <c r="F17" s="127">
        <v>4.47</v>
      </c>
      <c r="G17" s="132">
        <f t="shared" si="1"/>
        <v>0</v>
      </c>
      <c r="H17" s="155"/>
      <c r="I17" s="125">
        <f>'10'!H17</f>
        <v>0</v>
      </c>
      <c r="J17" s="131">
        <f t="shared" si="2"/>
        <v>0</v>
      </c>
      <c r="K17" s="127">
        <v>1.68</v>
      </c>
      <c r="L17" s="132">
        <f t="shared" si="3"/>
        <v>0</v>
      </c>
      <c r="M17" s="133">
        <v>1.05</v>
      </c>
      <c r="N17" s="134">
        <f t="shared" si="4"/>
        <v>0</v>
      </c>
    </row>
    <row r="18" spans="1:14" ht="15.75">
      <c r="A18" s="123" t="s">
        <v>14</v>
      </c>
      <c r="B18" s="130">
        <v>119</v>
      </c>
      <c r="C18" s="155"/>
      <c r="D18" s="125">
        <f>'10'!C18</f>
        <v>0</v>
      </c>
      <c r="E18" s="131">
        <f t="shared" si="0"/>
        <v>0</v>
      </c>
      <c r="F18" s="135">
        <v>3.89</v>
      </c>
      <c r="G18" s="132">
        <f t="shared" si="1"/>
        <v>0</v>
      </c>
      <c r="H18" s="155"/>
      <c r="I18" s="125">
        <f>'10'!H18</f>
        <v>0</v>
      </c>
      <c r="J18" s="131">
        <v>0</v>
      </c>
      <c r="K18" s="135">
        <v>0</v>
      </c>
      <c r="L18" s="132">
        <f t="shared" si="3"/>
        <v>0</v>
      </c>
      <c r="M18" s="133">
        <v>1.05</v>
      </c>
      <c r="N18" s="134">
        <f t="shared" si="4"/>
        <v>0</v>
      </c>
    </row>
    <row r="19" spans="1:14" ht="15.75">
      <c r="A19" s="123" t="s">
        <v>15</v>
      </c>
      <c r="B19" s="130">
        <v>121</v>
      </c>
      <c r="C19" s="155"/>
      <c r="D19" s="125">
        <f>'10'!C19</f>
        <v>0</v>
      </c>
      <c r="E19" s="131">
        <f t="shared" si="0"/>
        <v>0</v>
      </c>
      <c r="F19" s="135">
        <v>3.71</v>
      </c>
      <c r="G19" s="132">
        <f t="shared" si="1"/>
        <v>0</v>
      </c>
      <c r="H19" s="155"/>
      <c r="I19" s="125">
        <f>'10'!H19</f>
        <v>0</v>
      </c>
      <c r="J19" s="131">
        <v>0</v>
      </c>
      <c r="K19" s="135">
        <v>0</v>
      </c>
      <c r="L19" s="132">
        <f t="shared" si="3"/>
        <v>0</v>
      </c>
      <c r="M19" s="133">
        <v>1.05</v>
      </c>
      <c r="N19" s="134">
        <f t="shared" si="4"/>
        <v>0</v>
      </c>
    </row>
    <row r="20" spans="1:14" ht="15.75">
      <c r="A20" s="123" t="s">
        <v>16</v>
      </c>
      <c r="B20" s="130">
        <v>123</v>
      </c>
      <c r="C20" s="155"/>
      <c r="D20" s="125">
        <f>'10'!C20</f>
        <v>0</v>
      </c>
      <c r="E20" s="131">
        <f t="shared" si="0"/>
        <v>0</v>
      </c>
      <c r="F20" s="127">
        <v>4.47</v>
      </c>
      <c r="G20" s="132">
        <f t="shared" si="1"/>
        <v>0</v>
      </c>
      <c r="H20" s="155"/>
      <c r="I20" s="125">
        <f>'10'!H20</f>
        <v>0</v>
      </c>
      <c r="J20" s="131">
        <f t="shared" si="2"/>
        <v>0</v>
      </c>
      <c r="K20" s="127">
        <v>1.68</v>
      </c>
      <c r="L20" s="132">
        <f t="shared" si="3"/>
        <v>0</v>
      </c>
      <c r="M20" s="133">
        <v>1.05</v>
      </c>
      <c r="N20" s="134">
        <f t="shared" si="4"/>
        <v>0</v>
      </c>
    </row>
    <row r="21" spans="1:14" ht="15.75">
      <c r="A21" s="123" t="s">
        <v>17</v>
      </c>
      <c r="B21" s="130">
        <v>126</v>
      </c>
      <c r="C21" s="155"/>
      <c r="D21" s="125">
        <f>'10'!C21</f>
        <v>0</v>
      </c>
      <c r="E21" s="131">
        <f t="shared" si="0"/>
        <v>0</v>
      </c>
      <c r="F21" s="135">
        <v>6.39</v>
      </c>
      <c r="G21" s="132">
        <f t="shared" si="1"/>
        <v>0</v>
      </c>
      <c r="H21" s="155"/>
      <c r="I21" s="125">
        <f>'10'!H21</f>
        <v>0</v>
      </c>
      <c r="J21" s="131">
        <f t="shared" si="2"/>
        <v>0</v>
      </c>
      <c r="K21" s="135">
        <v>2.41</v>
      </c>
      <c r="L21" s="132">
        <f t="shared" si="3"/>
        <v>0</v>
      </c>
      <c r="M21" s="133">
        <v>1.05</v>
      </c>
      <c r="N21" s="134">
        <f t="shared" si="4"/>
        <v>0</v>
      </c>
    </row>
    <row r="22" spans="1:14" ht="15.75">
      <c r="A22" s="123" t="s">
        <v>18</v>
      </c>
      <c r="B22" s="130">
        <v>142</v>
      </c>
      <c r="C22" s="155"/>
      <c r="D22" s="125">
        <f>'10'!C22</f>
        <v>0</v>
      </c>
      <c r="E22" s="131">
        <f t="shared" si="0"/>
        <v>0</v>
      </c>
      <c r="F22" s="135">
        <v>6.39</v>
      </c>
      <c r="G22" s="132">
        <f t="shared" si="1"/>
        <v>0</v>
      </c>
      <c r="H22" s="155"/>
      <c r="I22" s="125">
        <f>'10'!H22</f>
        <v>0</v>
      </c>
      <c r="J22" s="131">
        <f t="shared" si="2"/>
        <v>0</v>
      </c>
      <c r="K22" s="135">
        <v>2.41</v>
      </c>
      <c r="L22" s="132">
        <f t="shared" si="3"/>
        <v>0</v>
      </c>
      <c r="M22" s="133">
        <v>1.05</v>
      </c>
      <c r="N22" s="134">
        <f t="shared" si="4"/>
        <v>0</v>
      </c>
    </row>
    <row r="23" spans="1:14" ht="15.75">
      <c r="A23" s="123" t="s">
        <v>19</v>
      </c>
      <c r="B23" s="130">
        <v>143</v>
      </c>
      <c r="C23" s="155"/>
      <c r="D23" s="125">
        <f>'10'!C23</f>
        <v>0</v>
      </c>
      <c r="E23" s="131">
        <f t="shared" si="0"/>
        <v>0</v>
      </c>
      <c r="F23" s="127">
        <v>4.47</v>
      </c>
      <c r="G23" s="132">
        <f t="shared" si="1"/>
        <v>0</v>
      </c>
      <c r="H23" s="155"/>
      <c r="I23" s="125">
        <f>'10'!H23</f>
        <v>0</v>
      </c>
      <c r="J23" s="131">
        <f t="shared" si="2"/>
        <v>0</v>
      </c>
      <c r="K23" s="127">
        <v>1.68</v>
      </c>
      <c r="L23" s="132">
        <f t="shared" si="3"/>
        <v>0</v>
      </c>
      <c r="M23" s="133">
        <v>1.05</v>
      </c>
      <c r="N23" s="134">
        <f t="shared" si="4"/>
        <v>0</v>
      </c>
    </row>
    <row r="24" spans="1:14" ht="15.75">
      <c r="A24" s="123" t="s">
        <v>20</v>
      </c>
      <c r="B24" s="130">
        <v>144</v>
      </c>
      <c r="C24" s="155"/>
      <c r="D24" s="125">
        <f>'10'!C24</f>
        <v>0</v>
      </c>
      <c r="E24" s="131">
        <f t="shared" si="0"/>
        <v>0</v>
      </c>
      <c r="F24" s="135">
        <v>6.39</v>
      </c>
      <c r="G24" s="132">
        <f t="shared" si="1"/>
        <v>0</v>
      </c>
      <c r="H24" s="155"/>
      <c r="I24" s="125">
        <f>'10'!H24</f>
        <v>0</v>
      </c>
      <c r="J24" s="131">
        <f t="shared" si="2"/>
        <v>0</v>
      </c>
      <c r="K24" s="135">
        <v>2.41</v>
      </c>
      <c r="L24" s="132">
        <f t="shared" si="3"/>
        <v>0</v>
      </c>
      <c r="M24" s="133">
        <v>1.05</v>
      </c>
      <c r="N24" s="134">
        <f t="shared" si="4"/>
        <v>0</v>
      </c>
    </row>
    <row r="25" spans="1:14" ht="15.75">
      <c r="A25" s="123" t="s">
        <v>21</v>
      </c>
      <c r="B25" s="130">
        <v>145</v>
      </c>
      <c r="C25" s="155"/>
      <c r="D25" s="125">
        <f>'10'!C25</f>
        <v>0</v>
      </c>
      <c r="E25" s="131">
        <f t="shared" si="0"/>
        <v>0</v>
      </c>
      <c r="F25" s="127">
        <v>4.47</v>
      </c>
      <c r="G25" s="132">
        <f t="shared" si="1"/>
        <v>0</v>
      </c>
      <c r="H25" s="155"/>
      <c r="I25" s="125">
        <f>'10'!H25</f>
        <v>0</v>
      </c>
      <c r="J25" s="131">
        <f t="shared" si="2"/>
        <v>0</v>
      </c>
      <c r="K25" s="127">
        <v>1.68</v>
      </c>
      <c r="L25" s="132">
        <f t="shared" si="3"/>
        <v>0</v>
      </c>
      <c r="M25" s="133">
        <v>1.05</v>
      </c>
      <c r="N25" s="134">
        <f t="shared" si="4"/>
        <v>0</v>
      </c>
    </row>
    <row r="26" spans="1:14" ht="15.75">
      <c r="A26" s="123" t="s">
        <v>22</v>
      </c>
      <c r="B26" s="130">
        <v>148</v>
      </c>
      <c r="C26" s="155"/>
      <c r="D26" s="125">
        <f>'10'!C26</f>
        <v>0</v>
      </c>
      <c r="E26" s="131">
        <f t="shared" si="0"/>
        <v>0</v>
      </c>
      <c r="F26" s="127">
        <v>4.47</v>
      </c>
      <c r="G26" s="132">
        <f t="shared" si="1"/>
        <v>0</v>
      </c>
      <c r="H26" s="155"/>
      <c r="I26" s="125">
        <f>'10'!H26</f>
        <v>0</v>
      </c>
      <c r="J26" s="131">
        <f t="shared" si="2"/>
        <v>0</v>
      </c>
      <c r="K26" s="127">
        <v>1.68</v>
      </c>
      <c r="L26" s="132">
        <f t="shared" si="3"/>
        <v>0</v>
      </c>
      <c r="M26" s="133">
        <v>1.05</v>
      </c>
      <c r="N26" s="134">
        <f t="shared" si="4"/>
        <v>0</v>
      </c>
    </row>
    <row r="27" spans="1:14" ht="15.75">
      <c r="A27" s="123" t="s">
        <v>23</v>
      </c>
      <c r="B27" s="130">
        <v>151</v>
      </c>
      <c r="C27" s="155"/>
      <c r="D27" s="125">
        <f>'10'!C27</f>
        <v>0</v>
      </c>
      <c r="E27" s="131">
        <f t="shared" si="0"/>
        <v>0</v>
      </c>
      <c r="F27" s="127">
        <v>4.47</v>
      </c>
      <c r="G27" s="132">
        <f t="shared" si="1"/>
        <v>0</v>
      </c>
      <c r="H27" s="155"/>
      <c r="I27" s="125">
        <f>'10'!H27</f>
        <v>0</v>
      </c>
      <c r="J27" s="131">
        <f t="shared" si="2"/>
        <v>0</v>
      </c>
      <c r="K27" s="127">
        <v>1.68</v>
      </c>
      <c r="L27" s="132">
        <f t="shared" si="3"/>
        <v>0</v>
      </c>
      <c r="M27" s="133">
        <v>1.05</v>
      </c>
      <c r="N27" s="134">
        <f t="shared" si="4"/>
        <v>0</v>
      </c>
    </row>
    <row r="28" spans="1:14" ht="15.75">
      <c r="A28" s="123" t="s">
        <v>24</v>
      </c>
      <c r="B28" s="130">
        <v>153</v>
      </c>
      <c r="C28" s="155"/>
      <c r="D28" s="125">
        <f>'10'!C28</f>
        <v>0</v>
      </c>
      <c r="E28" s="131">
        <f t="shared" si="0"/>
        <v>0</v>
      </c>
      <c r="F28" s="127">
        <v>4.47</v>
      </c>
      <c r="G28" s="132">
        <f t="shared" si="1"/>
        <v>0</v>
      </c>
      <c r="H28" s="155"/>
      <c r="I28" s="125">
        <f>'10'!H28</f>
        <v>0</v>
      </c>
      <c r="J28" s="131">
        <f t="shared" si="2"/>
        <v>0</v>
      </c>
      <c r="K28" s="127">
        <v>1.68</v>
      </c>
      <c r="L28" s="132">
        <f t="shared" si="3"/>
        <v>0</v>
      </c>
      <c r="M28" s="133">
        <v>1.05</v>
      </c>
      <c r="N28" s="134">
        <f t="shared" si="4"/>
        <v>0</v>
      </c>
    </row>
    <row r="29" spans="1:14" ht="15.75">
      <c r="A29" s="123" t="s">
        <v>25</v>
      </c>
      <c r="B29" s="130">
        <v>155</v>
      </c>
      <c r="C29" s="155"/>
      <c r="D29" s="125">
        <f>'10'!C29</f>
        <v>0</v>
      </c>
      <c r="E29" s="131">
        <f t="shared" si="0"/>
        <v>0</v>
      </c>
      <c r="F29" s="127">
        <v>4.47</v>
      </c>
      <c r="G29" s="132">
        <f t="shared" si="1"/>
        <v>0</v>
      </c>
      <c r="H29" s="155"/>
      <c r="I29" s="125">
        <f>'10'!H29</f>
        <v>0</v>
      </c>
      <c r="J29" s="131">
        <f t="shared" si="2"/>
        <v>0</v>
      </c>
      <c r="K29" s="127">
        <v>1.68</v>
      </c>
      <c r="L29" s="132">
        <f t="shared" si="3"/>
        <v>0</v>
      </c>
      <c r="M29" s="133">
        <v>1.05</v>
      </c>
      <c r="N29" s="134">
        <f t="shared" si="4"/>
        <v>0</v>
      </c>
    </row>
    <row r="30" spans="1:14" ht="15.75">
      <c r="A30" s="123" t="s">
        <v>26</v>
      </c>
      <c r="B30" s="130">
        <v>158</v>
      </c>
      <c r="C30" s="155"/>
      <c r="D30" s="125">
        <f>'10'!C30</f>
        <v>0</v>
      </c>
      <c r="E30" s="131">
        <f t="shared" si="0"/>
        <v>0</v>
      </c>
      <c r="F30" s="127">
        <v>4.47</v>
      </c>
      <c r="G30" s="132">
        <f t="shared" si="1"/>
        <v>0</v>
      </c>
      <c r="H30" s="155"/>
      <c r="I30" s="125">
        <f>'10'!H30</f>
        <v>0</v>
      </c>
      <c r="J30" s="131">
        <f t="shared" si="2"/>
        <v>0</v>
      </c>
      <c r="K30" s="127">
        <v>1.68</v>
      </c>
      <c r="L30" s="132">
        <f t="shared" si="3"/>
        <v>0</v>
      </c>
      <c r="M30" s="133">
        <v>1.05</v>
      </c>
      <c r="N30" s="134">
        <f t="shared" si="4"/>
        <v>0</v>
      </c>
    </row>
    <row r="31" spans="1:14" ht="15.75">
      <c r="A31" s="123" t="s">
        <v>27</v>
      </c>
      <c r="B31" s="130">
        <v>159</v>
      </c>
      <c r="C31" s="155"/>
      <c r="D31" s="125">
        <f>'10'!C31</f>
        <v>0</v>
      </c>
      <c r="E31" s="131">
        <f t="shared" si="0"/>
        <v>0</v>
      </c>
      <c r="F31" s="127">
        <v>4.47</v>
      </c>
      <c r="G31" s="132">
        <f t="shared" si="1"/>
        <v>0</v>
      </c>
      <c r="H31" s="155"/>
      <c r="I31" s="125">
        <f>'10'!H31</f>
        <v>0</v>
      </c>
      <c r="J31" s="131">
        <f t="shared" si="2"/>
        <v>0</v>
      </c>
      <c r="K31" s="127">
        <v>1.68</v>
      </c>
      <c r="L31" s="132">
        <f t="shared" si="3"/>
        <v>0</v>
      </c>
      <c r="M31" s="133">
        <v>1.05</v>
      </c>
      <c r="N31" s="134">
        <f t="shared" si="4"/>
        <v>0</v>
      </c>
    </row>
    <row r="32" spans="1:14" ht="15.75">
      <c r="A32" s="123" t="s">
        <v>28</v>
      </c>
      <c r="B32" s="130">
        <v>160</v>
      </c>
      <c r="C32" s="155"/>
      <c r="D32" s="125">
        <f>'10'!C32</f>
        <v>0</v>
      </c>
      <c r="E32" s="131">
        <f t="shared" si="0"/>
        <v>0</v>
      </c>
      <c r="F32" s="127">
        <v>4.47</v>
      </c>
      <c r="G32" s="132">
        <f t="shared" si="1"/>
        <v>0</v>
      </c>
      <c r="H32" s="155"/>
      <c r="I32" s="125">
        <f>'10'!H32</f>
        <v>0</v>
      </c>
      <c r="J32" s="131">
        <f t="shared" si="2"/>
        <v>0</v>
      </c>
      <c r="K32" s="127">
        <v>1.68</v>
      </c>
      <c r="L32" s="132">
        <f t="shared" si="3"/>
        <v>0</v>
      </c>
      <c r="M32" s="133">
        <v>1.05</v>
      </c>
      <c r="N32" s="134">
        <f t="shared" si="4"/>
        <v>0</v>
      </c>
    </row>
    <row r="33" spans="1:14" ht="15.75">
      <c r="A33" s="123" t="s">
        <v>29</v>
      </c>
      <c r="B33" s="130">
        <v>161</v>
      </c>
      <c r="C33" s="155"/>
      <c r="D33" s="125">
        <f>'10'!C33</f>
        <v>0</v>
      </c>
      <c r="E33" s="131">
        <f t="shared" si="0"/>
        <v>0</v>
      </c>
      <c r="F33" s="135">
        <v>6.39</v>
      </c>
      <c r="G33" s="132">
        <f t="shared" si="1"/>
        <v>0</v>
      </c>
      <c r="H33" s="155"/>
      <c r="I33" s="125">
        <f>'10'!H33</f>
        <v>0</v>
      </c>
      <c r="J33" s="131">
        <f t="shared" si="2"/>
        <v>0</v>
      </c>
      <c r="K33" s="135">
        <v>2.41</v>
      </c>
      <c r="L33" s="132">
        <f t="shared" si="3"/>
        <v>0</v>
      </c>
      <c r="M33" s="133">
        <v>1.05</v>
      </c>
      <c r="N33" s="134">
        <f t="shared" si="4"/>
        <v>0</v>
      </c>
    </row>
    <row r="34" spans="1:14" ht="15.75">
      <c r="A34" s="123" t="s">
        <v>30</v>
      </c>
      <c r="B34" s="130">
        <v>163</v>
      </c>
      <c r="C34" s="155"/>
      <c r="D34" s="125">
        <f>'10'!C34</f>
        <v>0</v>
      </c>
      <c r="E34" s="131">
        <f t="shared" si="0"/>
        <v>0</v>
      </c>
      <c r="F34" s="127">
        <v>4.47</v>
      </c>
      <c r="G34" s="132">
        <f t="shared" si="1"/>
        <v>0</v>
      </c>
      <c r="H34" s="155"/>
      <c r="I34" s="125">
        <f>'10'!H34</f>
        <v>0</v>
      </c>
      <c r="J34" s="131">
        <f t="shared" si="2"/>
        <v>0</v>
      </c>
      <c r="K34" s="127">
        <v>1.68</v>
      </c>
      <c r="L34" s="132">
        <f t="shared" si="3"/>
        <v>0</v>
      </c>
      <c r="M34" s="133">
        <v>1.05</v>
      </c>
      <c r="N34" s="134">
        <f t="shared" si="4"/>
        <v>0</v>
      </c>
    </row>
    <row r="35" spans="1:14" ht="15.75">
      <c r="A35" s="123" t="s">
        <v>31</v>
      </c>
      <c r="B35" s="130">
        <v>164</v>
      </c>
      <c r="C35" s="155"/>
      <c r="D35" s="125">
        <f>'10'!C35</f>
        <v>0</v>
      </c>
      <c r="E35" s="131">
        <f t="shared" si="0"/>
        <v>0</v>
      </c>
      <c r="F35" s="127">
        <v>4.47</v>
      </c>
      <c r="G35" s="132">
        <f t="shared" si="1"/>
        <v>0</v>
      </c>
      <c r="H35" s="155"/>
      <c r="I35" s="125">
        <f>'10'!H35</f>
        <v>0</v>
      </c>
      <c r="J35" s="131">
        <f t="shared" si="2"/>
        <v>0</v>
      </c>
      <c r="K35" s="127">
        <v>1.68</v>
      </c>
      <c r="L35" s="132">
        <f t="shared" si="3"/>
        <v>0</v>
      </c>
      <c r="M35" s="133">
        <v>1.05</v>
      </c>
      <c r="N35" s="134">
        <f t="shared" si="4"/>
        <v>0</v>
      </c>
    </row>
    <row r="36" spans="1:14" ht="15.75">
      <c r="A36" s="123" t="s">
        <v>32</v>
      </c>
      <c r="B36" s="130">
        <v>165</v>
      </c>
      <c r="C36" s="155"/>
      <c r="D36" s="125">
        <f>'10'!C36</f>
        <v>0</v>
      </c>
      <c r="E36" s="131">
        <f t="shared" si="0"/>
        <v>0</v>
      </c>
      <c r="F36" s="127">
        <v>4.47</v>
      </c>
      <c r="G36" s="132">
        <f t="shared" si="1"/>
        <v>0</v>
      </c>
      <c r="H36" s="155"/>
      <c r="I36" s="125">
        <f>'10'!H36</f>
        <v>0</v>
      </c>
      <c r="J36" s="131">
        <f t="shared" si="2"/>
        <v>0</v>
      </c>
      <c r="K36" s="127">
        <v>1.68</v>
      </c>
      <c r="L36" s="132">
        <f t="shared" si="3"/>
        <v>0</v>
      </c>
      <c r="M36" s="133">
        <v>1.05</v>
      </c>
      <c r="N36" s="134">
        <f t="shared" si="4"/>
        <v>0</v>
      </c>
    </row>
    <row r="37" spans="1:14" ht="15.75">
      <c r="A37" s="123" t="s">
        <v>33</v>
      </c>
      <c r="B37" s="130">
        <v>169</v>
      </c>
      <c r="C37" s="155"/>
      <c r="D37" s="125">
        <f>'10'!C37</f>
        <v>0</v>
      </c>
      <c r="E37" s="131">
        <f t="shared" si="0"/>
        <v>0</v>
      </c>
      <c r="F37" s="127">
        <v>4.47</v>
      </c>
      <c r="G37" s="132">
        <f t="shared" si="1"/>
        <v>0</v>
      </c>
      <c r="H37" s="155"/>
      <c r="I37" s="125">
        <f>'10'!H37</f>
        <v>0</v>
      </c>
      <c r="J37" s="131">
        <f t="shared" si="2"/>
        <v>0</v>
      </c>
      <c r="K37" s="127">
        <v>1.68</v>
      </c>
      <c r="L37" s="132">
        <f t="shared" si="3"/>
        <v>0</v>
      </c>
      <c r="M37" s="133">
        <v>1.05</v>
      </c>
      <c r="N37" s="134">
        <f t="shared" si="4"/>
        <v>0</v>
      </c>
    </row>
    <row r="38" spans="1:14" ht="15.75">
      <c r="A38" s="123" t="s">
        <v>34</v>
      </c>
      <c r="B38" s="130">
        <v>170</v>
      </c>
      <c r="C38" s="155"/>
      <c r="D38" s="125">
        <f>'10'!C38</f>
        <v>0</v>
      </c>
      <c r="E38" s="131">
        <f t="shared" si="0"/>
        <v>0</v>
      </c>
      <c r="F38" s="127">
        <v>4.47</v>
      </c>
      <c r="G38" s="132">
        <f t="shared" si="1"/>
        <v>0</v>
      </c>
      <c r="H38" s="155"/>
      <c r="I38" s="125">
        <f>'10'!H38</f>
        <v>0</v>
      </c>
      <c r="J38" s="131">
        <f t="shared" si="2"/>
        <v>0</v>
      </c>
      <c r="K38" s="127">
        <v>1.68</v>
      </c>
      <c r="L38" s="132">
        <f t="shared" si="3"/>
        <v>0</v>
      </c>
      <c r="M38" s="133">
        <v>1.05</v>
      </c>
      <c r="N38" s="134">
        <f t="shared" si="4"/>
        <v>0</v>
      </c>
    </row>
    <row r="39" spans="1:14" ht="15.75">
      <c r="A39" s="123" t="s">
        <v>35</v>
      </c>
      <c r="B39" s="130">
        <v>173</v>
      </c>
      <c r="C39" s="155"/>
      <c r="D39" s="125">
        <f>'10'!C39</f>
        <v>0</v>
      </c>
      <c r="E39" s="131">
        <f t="shared" si="0"/>
        <v>0</v>
      </c>
      <c r="F39" s="127">
        <v>4.47</v>
      </c>
      <c r="G39" s="132">
        <f t="shared" si="1"/>
        <v>0</v>
      </c>
      <c r="H39" s="155"/>
      <c r="I39" s="125">
        <f>'10'!H39</f>
        <v>0</v>
      </c>
      <c r="J39" s="131">
        <f t="shared" si="2"/>
        <v>0</v>
      </c>
      <c r="K39" s="127">
        <v>1.68</v>
      </c>
      <c r="L39" s="132">
        <f t="shared" si="3"/>
        <v>0</v>
      </c>
      <c r="M39" s="133">
        <v>1.05</v>
      </c>
      <c r="N39" s="134">
        <f t="shared" si="4"/>
        <v>0</v>
      </c>
    </row>
    <row r="40" spans="1:14" ht="15.75">
      <c r="A40" s="123" t="s">
        <v>36</v>
      </c>
      <c r="B40" s="130">
        <v>178</v>
      </c>
      <c r="C40" s="155"/>
      <c r="D40" s="125">
        <f>'10'!C40</f>
        <v>0</v>
      </c>
      <c r="E40" s="131">
        <f t="shared" si="0"/>
        <v>0</v>
      </c>
      <c r="F40" s="127">
        <v>4.47</v>
      </c>
      <c r="G40" s="132">
        <f t="shared" si="1"/>
        <v>0</v>
      </c>
      <c r="H40" s="155"/>
      <c r="I40" s="125">
        <f>'10'!H40</f>
        <v>0</v>
      </c>
      <c r="J40" s="131">
        <f t="shared" si="2"/>
        <v>0</v>
      </c>
      <c r="K40" s="127">
        <v>1.68</v>
      </c>
      <c r="L40" s="132">
        <f t="shared" si="3"/>
        <v>0</v>
      </c>
      <c r="M40" s="133">
        <v>1.05</v>
      </c>
      <c r="N40" s="134">
        <f t="shared" si="4"/>
        <v>0</v>
      </c>
    </row>
    <row r="41" spans="1:14" ht="15.75">
      <c r="A41" s="123" t="s">
        <v>37</v>
      </c>
      <c r="B41" s="130">
        <v>180</v>
      </c>
      <c r="C41" s="155"/>
      <c r="D41" s="125">
        <f>'10'!C41</f>
        <v>0</v>
      </c>
      <c r="E41" s="131">
        <f t="shared" si="0"/>
        <v>0</v>
      </c>
      <c r="F41" s="127">
        <v>4.47</v>
      </c>
      <c r="G41" s="132">
        <f t="shared" si="1"/>
        <v>0</v>
      </c>
      <c r="H41" s="155"/>
      <c r="I41" s="125">
        <f>'10'!H41</f>
        <v>0</v>
      </c>
      <c r="J41" s="131">
        <f t="shared" si="2"/>
        <v>0</v>
      </c>
      <c r="K41" s="127">
        <v>1.68</v>
      </c>
      <c r="L41" s="132">
        <f t="shared" si="3"/>
        <v>0</v>
      </c>
      <c r="M41" s="133">
        <v>1.05</v>
      </c>
      <c r="N41" s="134">
        <f t="shared" si="4"/>
        <v>0</v>
      </c>
    </row>
    <row r="42" spans="1:14" ht="15.75">
      <c r="A42" s="123" t="s">
        <v>38</v>
      </c>
      <c r="B42" s="130">
        <v>182</v>
      </c>
      <c r="C42" s="155"/>
      <c r="D42" s="125">
        <f>'10'!C42</f>
        <v>0</v>
      </c>
      <c r="E42" s="131">
        <f t="shared" si="0"/>
        <v>0</v>
      </c>
      <c r="F42" s="135">
        <v>6.39</v>
      </c>
      <c r="G42" s="132">
        <f t="shared" si="1"/>
        <v>0</v>
      </c>
      <c r="H42" s="155"/>
      <c r="I42" s="125">
        <f>'10'!H42</f>
        <v>0</v>
      </c>
      <c r="J42" s="131">
        <f t="shared" si="2"/>
        <v>0</v>
      </c>
      <c r="K42" s="135">
        <v>2.41</v>
      </c>
      <c r="L42" s="132">
        <f t="shared" si="3"/>
        <v>0</v>
      </c>
      <c r="M42" s="133">
        <v>1.05</v>
      </c>
      <c r="N42" s="134">
        <f t="shared" si="4"/>
        <v>0</v>
      </c>
    </row>
    <row r="43" spans="1:14" ht="15.75">
      <c r="A43" s="123" t="s">
        <v>39</v>
      </c>
      <c r="B43" s="130">
        <v>185</v>
      </c>
      <c r="C43" s="155"/>
      <c r="D43" s="125">
        <f>'10'!C43</f>
        <v>0</v>
      </c>
      <c r="E43" s="131">
        <f t="shared" si="0"/>
        <v>0</v>
      </c>
      <c r="F43" s="127">
        <v>4.47</v>
      </c>
      <c r="G43" s="132">
        <f t="shared" si="1"/>
        <v>0</v>
      </c>
      <c r="H43" s="155"/>
      <c r="I43" s="125">
        <f>'10'!H43</f>
        <v>0</v>
      </c>
      <c r="J43" s="131">
        <f t="shared" si="2"/>
        <v>0</v>
      </c>
      <c r="K43" s="127">
        <v>1.68</v>
      </c>
      <c r="L43" s="132">
        <f t="shared" si="3"/>
        <v>0</v>
      </c>
      <c r="M43" s="133">
        <v>1.05</v>
      </c>
      <c r="N43" s="134">
        <f t="shared" si="4"/>
        <v>0</v>
      </c>
    </row>
    <row r="44" spans="1:14" ht="15.75">
      <c r="A44" s="123" t="s">
        <v>40</v>
      </c>
      <c r="B44" s="130">
        <v>187</v>
      </c>
      <c r="C44" s="155"/>
      <c r="D44" s="125">
        <f>'10'!C44</f>
        <v>0</v>
      </c>
      <c r="E44" s="131">
        <f t="shared" si="0"/>
        <v>0</v>
      </c>
      <c r="F44" s="127">
        <v>4.47</v>
      </c>
      <c r="G44" s="132">
        <f t="shared" si="1"/>
        <v>0</v>
      </c>
      <c r="H44" s="155"/>
      <c r="I44" s="125">
        <f>'10'!H44</f>
        <v>0</v>
      </c>
      <c r="J44" s="131">
        <f t="shared" si="2"/>
        <v>0</v>
      </c>
      <c r="K44" s="127">
        <v>1.68</v>
      </c>
      <c r="L44" s="132">
        <f t="shared" si="3"/>
        <v>0</v>
      </c>
      <c r="M44" s="133">
        <v>1.05</v>
      </c>
      <c r="N44" s="134">
        <f t="shared" si="4"/>
        <v>0</v>
      </c>
    </row>
    <row r="45" spans="1:14" ht="15.75">
      <c r="A45" s="123" t="s">
        <v>41</v>
      </c>
      <c r="B45" s="130">
        <v>201</v>
      </c>
      <c r="C45" s="155"/>
      <c r="D45" s="125">
        <f>'10'!C45</f>
        <v>0</v>
      </c>
      <c r="E45" s="131">
        <f t="shared" si="0"/>
        <v>0</v>
      </c>
      <c r="F45" s="135">
        <v>6.39</v>
      </c>
      <c r="G45" s="132">
        <f t="shared" si="1"/>
        <v>0</v>
      </c>
      <c r="H45" s="155"/>
      <c r="I45" s="125">
        <f>'10'!H45</f>
        <v>0</v>
      </c>
      <c r="J45" s="131">
        <f t="shared" si="2"/>
        <v>0</v>
      </c>
      <c r="K45" s="135">
        <v>2.41</v>
      </c>
      <c r="L45" s="132">
        <f t="shared" si="3"/>
        <v>0</v>
      </c>
      <c r="M45" s="133">
        <v>1.05</v>
      </c>
      <c r="N45" s="134">
        <f t="shared" si="4"/>
        <v>0</v>
      </c>
    </row>
    <row r="46" spans="1:14" ht="15.75">
      <c r="A46" s="123" t="s">
        <v>42</v>
      </c>
      <c r="B46" s="130">
        <v>202</v>
      </c>
      <c r="C46" s="155"/>
      <c r="D46" s="125">
        <f>'10'!C46</f>
        <v>0</v>
      </c>
      <c r="E46" s="131">
        <f t="shared" si="0"/>
        <v>0</v>
      </c>
      <c r="F46" s="135">
        <v>6.39</v>
      </c>
      <c r="G46" s="132">
        <f t="shared" si="1"/>
        <v>0</v>
      </c>
      <c r="H46" s="155"/>
      <c r="I46" s="125">
        <f>'10'!H46</f>
        <v>0</v>
      </c>
      <c r="J46" s="131">
        <f t="shared" si="2"/>
        <v>0</v>
      </c>
      <c r="K46" s="135">
        <v>2.41</v>
      </c>
      <c r="L46" s="132">
        <f t="shared" si="3"/>
        <v>0</v>
      </c>
      <c r="M46" s="133">
        <v>1.05</v>
      </c>
      <c r="N46" s="134">
        <f t="shared" si="4"/>
        <v>0</v>
      </c>
    </row>
    <row r="47" spans="1:14" ht="15.75">
      <c r="A47" s="123" t="s">
        <v>43</v>
      </c>
      <c r="B47" s="130">
        <v>203</v>
      </c>
      <c r="C47" s="155"/>
      <c r="D47" s="125">
        <f>'10'!C47</f>
        <v>0</v>
      </c>
      <c r="E47" s="131">
        <f t="shared" si="0"/>
        <v>0</v>
      </c>
      <c r="F47" s="135">
        <v>6.39</v>
      </c>
      <c r="G47" s="132">
        <f t="shared" si="1"/>
        <v>0</v>
      </c>
      <c r="H47" s="155"/>
      <c r="I47" s="125">
        <f>'10'!H47</f>
        <v>0</v>
      </c>
      <c r="J47" s="131">
        <f t="shared" si="2"/>
        <v>0</v>
      </c>
      <c r="K47" s="135">
        <v>2.41</v>
      </c>
      <c r="L47" s="132">
        <f t="shared" si="3"/>
        <v>0</v>
      </c>
      <c r="M47" s="133">
        <v>1.05</v>
      </c>
      <c r="N47" s="134">
        <f t="shared" si="4"/>
        <v>0</v>
      </c>
    </row>
    <row r="48" spans="1:14" ht="15.75">
      <c r="A48" s="123" t="s">
        <v>39</v>
      </c>
      <c r="B48" s="130">
        <v>204</v>
      </c>
      <c r="C48" s="155"/>
      <c r="D48" s="125">
        <f>'10'!C48</f>
        <v>0</v>
      </c>
      <c r="E48" s="131">
        <f t="shared" si="0"/>
        <v>0</v>
      </c>
      <c r="F48" s="127">
        <v>4.47</v>
      </c>
      <c r="G48" s="132">
        <f t="shared" si="1"/>
        <v>0</v>
      </c>
      <c r="H48" s="155"/>
      <c r="I48" s="125">
        <f>'10'!H48</f>
        <v>0</v>
      </c>
      <c r="J48" s="131">
        <f t="shared" si="2"/>
        <v>0</v>
      </c>
      <c r="K48" s="127">
        <v>1.68</v>
      </c>
      <c r="L48" s="132">
        <f t="shared" si="3"/>
        <v>0</v>
      </c>
      <c r="M48" s="133">
        <v>1.05</v>
      </c>
      <c r="N48" s="134">
        <f t="shared" si="4"/>
        <v>0</v>
      </c>
    </row>
    <row r="49" spans="1:14" ht="15.75">
      <c r="A49" s="123" t="s">
        <v>44</v>
      </c>
      <c r="B49" s="130">
        <v>205</v>
      </c>
      <c r="C49" s="155"/>
      <c r="D49" s="125">
        <f>'10'!C49</f>
        <v>0</v>
      </c>
      <c r="E49" s="131">
        <f t="shared" si="0"/>
        <v>0</v>
      </c>
      <c r="F49" s="127">
        <v>4.47</v>
      </c>
      <c r="G49" s="132">
        <f t="shared" si="1"/>
        <v>0</v>
      </c>
      <c r="H49" s="155"/>
      <c r="I49" s="125">
        <f>'10'!H49</f>
        <v>0</v>
      </c>
      <c r="J49" s="131">
        <f t="shared" si="2"/>
        <v>0</v>
      </c>
      <c r="K49" s="127">
        <v>1.68</v>
      </c>
      <c r="L49" s="132">
        <f t="shared" si="3"/>
        <v>0</v>
      </c>
      <c r="M49" s="133">
        <v>1.05</v>
      </c>
      <c r="N49" s="134">
        <f t="shared" si="4"/>
        <v>0</v>
      </c>
    </row>
    <row r="50" spans="1:14" ht="15.75">
      <c r="A50" s="123" t="s">
        <v>45</v>
      </c>
      <c r="B50" s="130">
        <v>210</v>
      </c>
      <c r="C50" s="155"/>
      <c r="D50" s="125">
        <f>'10'!C50</f>
        <v>0</v>
      </c>
      <c r="E50" s="131">
        <f t="shared" si="0"/>
        <v>0</v>
      </c>
      <c r="F50" s="127">
        <v>4.47</v>
      </c>
      <c r="G50" s="132">
        <f t="shared" si="1"/>
        <v>0</v>
      </c>
      <c r="H50" s="155"/>
      <c r="I50" s="125">
        <f>'10'!H50</f>
        <v>0</v>
      </c>
      <c r="J50" s="131">
        <f t="shared" si="2"/>
        <v>0</v>
      </c>
      <c r="K50" s="127">
        <v>1.68</v>
      </c>
      <c r="L50" s="132">
        <f t="shared" si="3"/>
        <v>0</v>
      </c>
      <c r="M50" s="133">
        <v>1.05</v>
      </c>
      <c r="N50" s="134">
        <f t="shared" si="4"/>
        <v>0</v>
      </c>
    </row>
    <row r="51" spans="1:14" ht="15.75">
      <c r="A51" s="123" t="s">
        <v>46</v>
      </c>
      <c r="B51" s="130">
        <v>211</v>
      </c>
      <c r="C51" s="155"/>
      <c r="D51" s="125">
        <f>'10'!C51</f>
        <v>0</v>
      </c>
      <c r="E51" s="131">
        <f t="shared" si="0"/>
        <v>0</v>
      </c>
      <c r="F51" s="127">
        <v>4.47</v>
      </c>
      <c r="G51" s="132">
        <f t="shared" si="1"/>
        <v>0</v>
      </c>
      <c r="H51" s="155"/>
      <c r="I51" s="125">
        <f>'10'!H51</f>
        <v>0</v>
      </c>
      <c r="J51" s="131">
        <f t="shared" si="2"/>
        <v>0</v>
      </c>
      <c r="K51" s="127">
        <v>1.68</v>
      </c>
      <c r="L51" s="132">
        <f t="shared" si="3"/>
        <v>0</v>
      </c>
      <c r="M51" s="133">
        <v>1.05</v>
      </c>
      <c r="N51" s="134">
        <f t="shared" si="4"/>
        <v>0</v>
      </c>
    </row>
    <row r="52" spans="1:14" ht="15.75">
      <c r="A52" s="123" t="s">
        <v>46</v>
      </c>
      <c r="B52" s="130">
        <v>212</v>
      </c>
      <c r="C52" s="155"/>
      <c r="D52" s="125">
        <f>'10'!C52</f>
        <v>0</v>
      </c>
      <c r="E52" s="131">
        <f t="shared" si="0"/>
        <v>0</v>
      </c>
      <c r="F52" s="127">
        <v>4.47</v>
      </c>
      <c r="G52" s="132">
        <f t="shared" si="1"/>
        <v>0</v>
      </c>
      <c r="H52" s="155"/>
      <c r="I52" s="125">
        <f>'10'!H52</f>
        <v>0</v>
      </c>
      <c r="J52" s="131">
        <f t="shared" si="2"/>
        <v>0</v>
      </c>
      <c r="K52" s="127">
        <v>1.68</v>
      </c>
      <c r="L52" s="132">
        <f t="shared" si="3"/>
        <v>0</v>
      </c>
      <c r="M52" s="133">
        <v>1.05</v>
      </c>
      <c r="N52" s="134">
        <f t="shared" si="4"/>
        <v>0</v>
      </c>
    </row>
    <row r="53" spans="1:14" ht="15.75">
      <c r="A53" s="123" t="s">
        <v>24</v>
      </c>
      <c r="B53" s="130">
        <v>232</v>
      </c>
      <c r="C53" s="155"/>
      <c r="D53" s="125">
        <f>'10'!C53</f>
        <v>0</v>
      </c>
      <c r="E53" s="131">
        <f t="shared" si="0"/>
        <v>0</v>
      </c>
      <c r="F53" s="127">
        <v>4.47</v>
      </c>
      <c r="G53" s="132">
        <f t="shared" si="1"/>
        <v>0</v>
      </c>
      <c r="H53" s="155"/>
      <c r="I53" s="125">
        <f>'10'!H53</f>
        <v>0</v>
      </c>
      <c r="J53" s="131">
        <f t="shared" si="2"/>
        <v>0</v>
      </c>
      <c r="K53" s="127">
        <v>1.68</v>
      </c>
      <c r="L53" s="132">
        <f t="shared" si="3"/>
        <v>0</v>
      </c>
      <c r="M53" s="133">
        <v>1.05</v>
      </c>
      <c r="N53" s="134">
        <f t="shared" si="4"/>
        <v>0</v>
      </c>
    </row>
    <row r="54" spans="1:14" ht="16.5" thickBot="1">
      <c r="A54" s="159" t="s">
        <v>47</v>
      </c>
      <c r="B54" s="136">
        <v>233</v>
      </c>
      <c r="C54" s="156"/>
      <c r="D54" s="137">
        <f>'10'!C54</f>
        <v>0</v>
      </c>
      <c r="E54" s="138">
        <f t="shared" si="0"/>
        <v>0</v>
      </c>
      <c r="F54" s="127">
        <v>4.47</v>
      </c>
      <c r="G54" s="139">
        <f t="shared" si="1"/>
        <v>0</v>
      </c>
      <c r="H54" s="156"/>
      <c r="I54" s="137">
        <f>'10'!H54</f>
        <v>0</v>
      </c>
      <c r="J54" s="138">
        <f t="shared" si="2"/>
        <v>0</v>
      </c>
      <c r="K54" s="127">
        <v>1.68</v>
      </c>
      <c r="L54" s="139">
        <f t="shared" si="3"/>
        <v>0</v>
      </c>
      <c r="M54" s="140">
        <v>1.05</v>
      </c>
      <c r="N54" s="141">
        <f t="shared" si="4"/>
        <v>0</v>
      </c>
    </row>
    <row r="55" spans="5:13" ht="15.75">
      <c r="E55" s="142">
        <f>SUM(E4:E54)</f>
        <v>0</v>
      </c>
      <c r="J55" s="142">
        <f>SUM(J4:J54)</f>
        <v>0</v>
      </c>
      <c r="M55" s="143">
        <f>(E55+J55)*1.05</f>
        <v>0</v>
      </c>
    </row>
    <row r="57" spans="2:7" ht="16.5">
      <c r="B57" s="207" t="s">
        <v>85</v>
      </c>
      <c r="C57" s="207"/>
      <c r="D57" s="208"/>
      <c r="E57" s="144" t="s">
        <v>86</v>
      </c>
      <c r="F57" s="144" t="s">
        <v>87</v>
      </c>
      <c r="G57" s="144" t="s">
        <v>88</v>
      </c>
    </row>
    <row r="58" spans="2:7" ht="16.5">
      <c r="B58" s="207" t="s">
        <v>89</v>
      </c>
      <c r="C58" s="207"/>
      <c r="D58" s="145"/>
      <c r="E58" s="146"/>
      <c r="F58" s="146">
        <f>'10'!$E$58</f>
        <v>0</v>
      </c>
      <c r="G58" s="144">
        <f>E58-F58</f>
        <v>0</v>
      </c>
    </row>
    <row r="59" spans="2:7" ht="16.5">
      <c r="B59" s="207" t="s">
        <v>90</v>
      </c>
      <c r="C59" s="207"/>
      <c r="D59" s="147"/>
      <c r="E59" s="148"/>
      <c r="F59" s="148"/>
      <c r="G59" s="149">
        <f>G58*80</f>
        <v>0</v>
      </c>
    </row>
    <row r="60" spans="2:7" ht="16.5">
      <c r="B60" s="207" t="s">
        <v>91</v>
      </c>
      <c r="C60" s="207"/>
      <c r="D60" s="207"/>
      <c r="E60" s="150"/>
      <c r="F60" s="150"/>
      <c r="G60" s="151">
        <f>G59*1.03</f>
        <v>0</v>
      </c>
    </row>
    <row r="61" spans="2:7" ht="16.5">
      <c r="B61" s="207" t="s">
        <v>92</v>
      </c>
      <c r="C61" s="207"/>
      <c r="D61" s="207"/>
      <c r="E61" s="207"/>
      <c r="F61" s="150"/>
      <c r="G61" s="152">
        <f>$M$55</f>
        <v>0</v>
      </c>
    </row>
    <row r="62" spans="2:7" ht="16.5">
      <c r="B62" s="206" t="s">
        <v>93</v>
      </c>
      <c r="C62" s="206"/>
      <c r="D62" s="206"/>
      <c r="E62" s="206"/>
      <c r="F62" s="150"/>
      <c r="G62" s="153">
        <f>G61-G60</f>
        <v>0</v>
      </c>
    </row>
    <row r="63" spans="2:7" ht="16.5">
      <c r="B63" s="206"/>
      <c r="C63" s="206"/>
      <c r="D63" s="206"/>
      <c r="E63" s="206"/>
      <c r="F63" s="206"/>
      <c r="G63" s="151"/>
    </row>
    <row r="64" spans="2:7" ht="16.5">
      <c r="B64" s="206" t="s">
        <v>108</v>
      </c>
      <c r="C64" s="206"/>
      <c r="D64" s="206"/>
      <c r="E64" s="206"/>
      <c r="F64" s="206"/>
      <c r="G64" s="154">
        <f>G62-G63</f>
        <v>0</v>
      </c>
    </row>
  </sheetData>
  <sheetProtection/>
  <mergeCells count="19">
    <mergeCell ref="B62:E62"/>
    <mergeCell ref="B63:F63"/>
    <mergeCell ref="B64:F64"/>
    <mergeCell ref="B58:C58"/>
    <mergeCell ref="B59:C59"/>
    <mergeCell ref="B60:D60"/>
    <mergeCell ref="B61:E61"/>
    <mergeCell ref="L2:L3"/>
    <mergeCell ref="M2:M3"/>
    <mergeCell ref="N2:N3"/>
    <mergeCell ref="B57:D57"/>
    <mergeCell ref="F2:F3"/>
    <mergeCell ref="G2:G3"/>
    <mergeCell ref="H2:J2"/>
    <mergeCell ref="K2:K3"/>
    <mergeCell ref="B1:D1"/>
    <mergeCell ref="A2:A3"/>
    <mergeCell ref="B2:B3"/>
    <mergeCell ref="C2:E2"/>
  </mergeCells>
  <printOptions/>
  <pageMargins left="0.75" right="0.75" top="1" bottom="1" header="0.5" footer="0.5"/>
  <pageSetup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64"/>
  <sheetViews>
    <sheetView zoomScalePageLayoutView="0" workbookViewId="0" topLeftCell="A39">
      <selection activeCell="E58" sqref="E58"/>
    </sheetView>
  </sheetViews>
  <sheetFormatPr defaultColWidth="9.140625" defaultRowHeight="12.75"/>
  <cols>
    <col min="1" max="1" width="28.140625" style="120" customWidth="1"/>
    <col min="2" max="2" width="7.7109375" style="120" customWidth="1"/>
    <col min="3" max="3" width="13.28125" style="120" customWidth="1"/>
    <col min="4" max="4" width="12.28125" style="120" customWidth="1"/>
    <col min="5" max="5" width="11.8515625" style="120" customWidth="1"/>
    <col min="6" max="6" width="10.00390625" style="120" customWidth="1"/>
    <col min="7" max="7" width="16.28125" style="120" customWidth="1"/>
    <col min="8" max="8" width="12.8515625" style="120" customWidth="1"/>
    <col min="9" max="9" width="12.140625" style="120" customWidth="1"/>
    <col min="10" max="10" width="11.140625" style="120" customWidth="1"/>
    <col min="11" max="11" width="8.8515625" style="120" customWidth="1"/>
    <col min="12" max="12" width="13.57421875" style="120" customWidth="1"/>
    <col min="13" max="13" width="11.57421875" style="143" bestFit="1" customWidth="1"/>
    <col min="14" max="14" width="16.8515625" style="120" customWidth="1"/>
    <col min="15" max="16384" width="9.140625" style="120" customWidth="1"/>
  </cols>
  <sheetData>
    <row r="1" spans="1:14" ht="16.5" thickBot="1">
      <c r="A1" s="114" t="s">
        <v>109</v>
      </c>
      <c r="B1" s="190" t="s">
        <v>110</v>
      </c>
      <c r="C1" s="190"/>
      <c r="D1" s="190"/>
      <c r="E1" s="115"/>
      <c r="F1" s="115"/>
      <c r="G1" s="115"/>
      <c r="H1" s="116"/>
      <c r="I1" s="116"/>
      <c r="J1" s="116"/>
      <c r="K1" s="117"/>
      <c r="L1" s="117"/>
      <c r="M1" s="118"/>
      <c r="N1" s="119"/>
    </row>
    <row r="2" spans="1:14" ht="15" customHeight="1">
      <c r="A2" s="191" t="s">
        <v>48</v>
      </c>
      <c r="B2" s="193" t="s">
        <v>49</v>
      </c>
      <c r="C2" s="197" t="s">
        <v>50</v>
      </c>
      <c r="D2" s="198"/>
      <c r="E2" s="199"/>
      <c r="F2" s="200" t="s">
        <v>60</v>
      </c>
      <c r="G2" s="200" t="s">
        <v>102</v>
      </c>
      <c r="H2" s="197" t="s">
        <v>51</v>
      </c>
      <c r="I2" s="198"/>
      <c r="J2" s="199"/>
      <c r="K2" s="202" t="s">
        <v>61</v>
      </c>
      <c r="L2" s="202" t="s">
        <v>63</v>
      </c>
      <c r="M2" s="204" t="s">
        <v>52</v>
      </c>
      <c r="N2" s="195" t="s">
        <v>57</v>
      </c>
    </row>
    <row r="3" spans="1:14" ht="32.25" thickBot="1">
      <c r="A3" s="192"/>
      <c r="B3" s="194"/>
      <c r="C3" s="121" t="s">
        <v>53</v>
      </c>
      <c r="D3" s="122" t="s">
        <v>58</v>
      </c>
      <c r="E3" s="122" t="s">
        <v>55</v>
      </c>
      <c r="F3" s="201"/>
      <c r="G3" s="201"/>
      <c r="H3" s="121" t="s">
        <v>53</v>
      </c>
      <c r="I3" s="122" t="s">
        <v>59</v>
      </c>
      <c r="J3" s="122" t="s">
        <v>54</v>
      </c>
      <c r="K3" s="203"/>
      <c r="L3" s="203"/>
      <c r="M3" s="205"/>
      <c r="N3" s="196"/>
    </row>
    <row r="4" spans="1:14" ht="16.5" thickTop="1">
      <c r="A4" s="123" t="s">
        <v>0</v>
      </c>
      <c r="B4" s="124">
        <v>5</v>
      </c>
      <c r="C4" s="155"/>
      <c r="D4" s="163">
        <f>'11'!C4</f>
        <v>0</v>
      </c>
      <c r="E4" s="126">
        <f>C4-D4</f>
        <v>0</v>
      </c>
      <c r="F4" s="127">
        <v>4.47</v>
      </c>
      <c r="G4" s="127">
        <f>E4*M4*F4</f>
        <v>0</v>
      </c>
      <c r="H4" s="155"/>
      <c r="I4" s="163">
        <f>'11'!H4</f>
        <v>0</v>
      </c>
      <c r="J4" s="126">
        <f>H4-I4</f>
        <v>0</v>
      </c>
      <c r="K4" s="127">
        <v>1.68</v>
      </c>
      <c r="L4" s="127">
        <f>J4*M4*K4</f>
        <v>0</v>
      </c>
      <c r="M4" s="128">
        <v>1.05</v>
      </c>
      <c r="N4" s="129">
        <f>G4+L4</f>
        <v>0</v>
      </c>
    </row>
    <row r="5" spans="1:14" ht="15.75">
      <c r="A5" s="123" t="s">
        <v>1</v>
      </c>
      <c r="B5" s="130">
        <v>46</v>
      </c>
      <c r="C5" s="155"/>
      <c r="D5" s="125">
        <f>'11'!C5</f>
        <v>0</v>
      </c>
      <c r="E5" s="131">
        <f aca="true" t="shared" si="0" ref="E5:E54">C5-D5</f>
        <v>0</v>
      </c>
      <c r="F5" s="127">
        <v>4.47</v>
      </c>
      <c r="G5" s="132">
        <f aca="true" t="shared" si="1" ref="G5:G54">E5*M5*F5</f>
        <v>0</v>
      </c>
      <c r="H5" s="155"/>
      <c r="I5" s="125">
        <f>'11'!H5</f>
        <v>0</v>
      </c>
      <c r="J5" s="131">
        <f aca="true" t="shared" si="2" ref="J5:J54">H5-I5</f>
        <v>0</v>
      </c>
      <c r="K5" s="127">
        <v>1.68</v>
      </c>
      <c r="L5" s="132">
        <f aca="true" t="shared" si="3" ref="L5:L54">J5*M5*K5</f>
        <v>0</v>
      </c>
      <c r="M5" s="133">
        <v>1.05</v>
      </c>
      <c r="N5" s="134">
        <f aca="true" t="shared" si="4" ref="N5:N54">G5+L5</f>
        <v>0</v>
      </c>
    </row>
    <row r="6" spans="1:14" ht="15.75">
      <c r="A6" s="123" t="s">
        <v>2</v>
      </c>
      <c r="B6" s="130">
        <v>51</v>
      </c>
      <c r="C6" s="155"/>
      <c r="D6" s="125">
        <f>'11'!C6</f>
        <v>0</v>
      </c>
      <c r="E6" s="131">
        <f t="shared" si="0"/>
        <v>0</v>
      </c>
      <c r="F6" s="127">
        <v>4.47</v>
      </c>
      <c r="G6" s="132">
        <f t="shared" si="1"/>
        <v>0</v>
      </c>
      <c r="H6" s="155"/>
      <c r="I6" s="125">
        <f>'11'!H6</f>
        <v>0</v>
      </c>
      <c r="J6" s="131">
        <f t="shared" si="2"/>
        <v>0</v>
      </c>
      <c r="K6" s="127">
        <v>1.68</v>
      </c>
      <c r="L6" s="132">
        <f t="shared" si="3"/>
        <v>0</v>
      </c>
      <c r="M6" s="133">
        <v>1.05</v>
      </c>
      <c r="N6" s="134">
        <f t="shared" si="4"/>
        <v>0</v>
      </c>
    </row>
    <row r="7" spans="1:14" ht="15.75">
      <c r="A7" s="123" t="s">
        <v>3</v>
      </c>
      <c r="B7" s="130">
        <v>77</v>
      </c>
      <c r="C7" s="155"/>
      <c r="D7" s="125">
        <f>'11'!C7</f>
        <v>0</v>
      </c>
      <c r="E7" s="131">
        <f t="shared" si="0"/>
        <v>0</v>
      </c>
      <c r="F7" s="135">
        <v>6.39</v>
      </c>
      <c r="G7" s="132">
        <f t="shared" si="1"/>
        <v>0</v>
      </c>
      <c r="H7" s="155"/>
      <c r="I7" s="125">
        <f>'11'!H7</f>
        <v>0</v>
      </c>
      <c r="J7" s="131">
        <f t="shared" si="2"/>
        <v>0</v>
      </c>
      <c r="K7" s="135">
        <v>2.41</v>
      </c>
      <c r="L7" s="132">
        <f t="shared" si="3"/>
        <v>0</v>
      </c>
      <c r="M7" s="133">
        <v>1.05</v>
      </c>
      <c r="N7" s="134">
        <f t="shared" si="4"/>
        <v>0</v>
      </c>
    </row>
    <row r="8" spans="1:14" ht="15.75">
      <c r="A8" s="123" t="s">
        <v>4</v>
      </c>
      <c r="B8" s="130">
        <v>78</v>
      </c>
      <c r="C8" s="155"/>
      <c r="D8" s="125">
        <f>'11'!C8</f>
        <v>0</v>
      </c>
      <c r="E8" s="131">
        <f t="shared" si="0"/>
        <v>0</v>
      </c>
      <c r="F8" s="135">
        <v>6.39</v>
      </c>
      <c r="G8" s="132">
        <f t="shared" si="1"/>
        <v>0</v>
      </c>
      <c r="H8" s="155"/>
      <c r="I8" s="125">
        <f>'11'!H8</f>
        <v>0</v>
      </c>
      <c r="J8" s="131">
        <f t="shared" si="2"/>
        <v>0</v>
      </c>
      <c r="K8" s="135">
        <v>2.41</v>
      </c>
      <c r="L8" s="132">
        <f t="shared" si="3"/>
        <v>0</v>
      </c>
      <c r="M8" s="133">
        <v>1.05</v>
      </c>
      <c r="N8" s="134">
        <f t="shared" si="4"/>
        <v>0</v>
      </c>
    </row>
    <row r="9" spans="1:14" ht="15.75">
      <c r="A9" s="123" t="s">
        <v>5</v>
      </c>
      <c r="B9" s="130">
        <v>82</v>
      </c>
      <c r="C9" s="155"/>
      <c r="D9" s="125">
        <f>'11'!C9</f>
        <v>0</v>
      </c>
      <c r="E9" s="131">
        <f t="shared" si="0"/>
        <v>0</v>
      </c>
      <c r="F9" s="135">
        <v>6.39</v>
      </c>
      <c r="G9" s="132">
        <f t="shared" si="1"/>
        <v>0</v>
      </c>
      <c r="H9" s="155"/>
      <c r="I9" s="125">
        <f>'11'!H9</f>
        <v>0</v>
      </c>
      <c r="J9" s="131">
        <f t="shared" si="2"/>
        <v>0</v>
      </c>
      <c r="K9" s="135">
        <v>2.41</v>
      </c>
      <c r="L9" s="132">
        <f t="shared" si="3"/>
        <v>0</v>
      </c>
      <c r="M9" s="133">
        <v>1.05</v>
      </c>
      <c r="N9" s="134">
        <f t="shared" si="4"/>
        <v>0</v>
      </c>
    </row>
    <row r="10" spans="1:14" ht="15.75">
      <c r="A10" s="123" t="s">
        <v>6</v>
      </c>
      <c r="B10" s="130">
        <v>91</v>
      </c>
      <c r="C10" s="155"/>
      <c r="D10" s="125">
        <f>'11'!C10</f>
        <v>0</v>
      </c>
      <c r="E10" s="131">
        <f t="shared" si="0"/>
        <v>0</v>
      </c>
      <c r="F10" s="135">
        <v>6.39</v>
      </c>
      <c r="G10" s="132">
        <f t="shared" si="1"/>
        <v>0</v>
      </c>
      <c r="H10" s="155"/>
      <c r="I10" s="125">
        <f>'11'!H10</f>
        <v>0</v>
      </c>
      <c r="J10" s="131">
        <f t="shared" si="2"/>
        <v>0</v>
      </c>
      <c r="K10" s="135">
        <v>2.41</v>
      </c>
      <c r="L10" s="132">
        <f t="shared" si="3"/>
        <v>0</v>
      </c>
      <c r="M10" s="133">
        <v>1.05</v>
      </c>
      <c r="N10" s="134">
        <f t="shared" si="4"/>
        <v>0</v>
      </c>
    </row>
    <row r="11" spans="1:14" ht="15.75">
      <c r="A11" s="123" t="s">
        <v>7</v>
      </c>
      <c r="B11" s="130">
        <v>92</v>
      </c>
      <c r="C11" s="155"/>
      <c r="D11" s="125">
        <f>'11'!C11</f>
        <v>0</v>
      </c>
      <c r="E11" s="131">
        <f t="shared" si="0"/>
        <v>0</v>
      </c>
      <c r="F11" s="127">
        <v>4.47</v>
      </c>
      <c r="G11" s="132">
        <f t="shared" si="1"/>
        <v>0</v>
      </c>
      <c r="H11" s="155"/>
      <c r="I11" s="125">
        <f>'11'!H11</f>
        <v>0</v>
      </c>
      <c r="J11" s="131">
        <f t="shared" si="2"/>
        <v>0</v>
      </c>
      <c r="K11" s="127">
        <v>1.68</v>
      </c>
      <c r="L11" s="132">
        <f t="shared" si="3"/>
        <v>0</v>
      </c>
      <c r="M11" s="133">
        <v>1.05</v>
      </c>
      <c r="N11" s="134">
        <f t="shared" si="4"/>
        <v>0</v>
      </c>
    </row>
    <row r="12" spans="1:14" ht="15.75">
      <c r="A12" s="123" t="s">
        <v>8</v>
      </c>
      <c r="B12" s="130">
        <v>93</v>
      </c>
      <c r="C12" s="155"/>
      <c r="D12" s="125">
        <f>'11'!C12</f>
        <v>0</v>
      </c>
      <c r="E12" s="131">
        <f t="shared" si="0"/>
        <v>0</v>
      </c>
      <c r="F12" s="127">
        <v>4.47</v>
      </c>
      <c r="G12" s="132">
        <f t="shared" si="1"/>
        <v>0</v>
      </c>
      <c r="H12" s="155"/>
      <c r="I12" s="125">
        <f>'11'!H12</f>
        <v>0</v>
      </c>
      <c r="J12" s="131">
        <f t="shared" si="2"/>
        <v>0</v>
      </c>
      <c r="K12" s="127">
        <v>1.68</v>
      </c>
      <c r="L12" s="132">
        <f t="shared" si="3"/>
        <v>0</v>
      </c>
      <c r="M12" s="133">
        <v>1.05</v>
      </c>
      <c r="N12" s="134">
        <f t="shared" si="4"/>
        <v>0</v>
      </c>
    </row>
    <row r="13" spans="1:14" ht="15.75">
      <c r="A13" s="123" t="s">
        <v>9</v>
      </c>
      <c r="B13" s="130">
        <v>95</v>
      </c>
      <c r="C13" s="155"/>
      <c r="D13" s="125">
        <f>'11'!C13</f>
        <v>0</v>
      </c>
      <c r="E13" s="131">
        <f t="shared" si="0"/>
        <v>0</v>
      </c>
      <c r="F13" s="135">
        <v>6.39</v>
      </c>
      <c r="G13" s="132">
        <f t="shared" si="1"/>
        <v>0</v>
      </c>
      <c r="H13" s="155"/>
      <c r="I13" s="125">
        <f>'11'!H13</f>
        <v>0</v>
      </c>
      <c r="J13" s="131">
        <f t="shared" si="2"/>
        <v>0</v>
      </c>
      <c r="K13" s="135">
        <v>2.41</v>
      </c>
      <c r="L13" s="132">
        <f t="shared" si="3"/>
        <v>0</v>
      </c>
      <c r="M13" s="133">
        <v>1.05</v>
      </c>
      <c r="N13" s="134">
        <f t="shared" si="4"/>
        <v>0</v>
      </c>
    </row>
    <row r="14" spans="1:14" ht="15.75">
      <c r="A14" s="123" t="s">
        <v>10</v>
      </c>
      <c r="B14" s="130">
        <v>96</v>
      </c>
      <c r="C14" s="155"/>
      <c r="D14" s="125">
        <f>'11'!C14</f>
        <v>0</v>
      </c>
      <c r="E14" s="131">
        <f t="shared" si="0"/>
        <v>0</v>
      </c>
      <c r="F14" s="127">
        <v>4.47</v>
      </c>
      <c r="G14" s="132">
        <f t="shared" si="1"/>
        <v>0</v>
      </c>
      <c r="H14" s="155"/>
      <c r="I14" s="125">
        <f>'11'!H14</f>
        <v>0</v>
      </c>
      <c r="J14" s="131">
        <f t="shared" si="2"/>
        <v>0</v>
      </c>
      <c r="K14" s="127">
        <v>1.68</v>
      </c>
      <c r="L14" s="132">
        <f t="shared" si="3"/>
        <v>0</v>
      </c>
      <c r="M14" s="133">
        <v>1.05</v>
      </c>
      <c r="N14" s="134">
        <f t="shared" si="4"/>
        <v>0</v>
      </c>
    </row>
    <row r="15" spans="1:14" ht="15.75">
      <c r="A15" s="123" t="s">
        <v>11</v>
      </c>
      <c r="B15" s="130">
        <v>97</v>
      </c>
      <c r="C15" s="155"/>
      <c r="D15" s="125">
        <f>'11'!C15</f>
        <v>0</v>
      </c>
      <c r="E15" s="131">
        <f t="shared" si="0"/>
        <v>0</v>
      </c>
      <c r="F15" s="127">
        <v>4.47</v>
      </c>
      <c r="G15" s="132">
        <f t="shared" si="1"/>
        <v>0</v>
      </c>
      <c r="H15" s="155"/>
      <c r="I15" s="125">
        <f>'11'!H15</f>
        <v>0</v>
      </c>
      <c r="J15" s="131">
        <f t="shared" si="2"/>
        <v>0</v>
      </c>
      <c r="K15" s="127">
        <v>1.68</v>
      </c>
      <c r="L15" s="132">
        <f t="shared" si="3"/>
        <v>0</v>
      </c>
      <c r="M15" s="133">
        <v>1.05</v>
      </c>
      <c r="N15" s="134">
        <f t="shared" si="4"/>
        <v>0</v>
      </c>
    </row>
    <row r="16" spans="1:14" ht="15.75">
      <c r="A16" s="123" t="s">
        <v>12</v>
      </c>
      <c r="B16" s="130">
        <v>100</v>
      </c>
      <c r="C16" s="155"/>
      <c r="D16" s="125">
        <f>'11'!C16</f>
        <v>0</v>
      </c>
      <c r="E16" s="131">
        <f t="shared" si="0"/>
        <v>0</v>
      </c>
      <c r="F16" s="127">
        <v>4.47</v>
      </c>
      <c r="G16" s="132">
        <f t="shared" si="1"/>
        <v>0</v>
      </c>
      <c r="H16" s="155"/>
      <c r="I16" s="125">
        <f>'11'!H16</f>
        <v>0</v>
      </c>
      <c r="J16" s="131">
        <f t="shared" si="2"/>
        <v>0</v>
      </c>
      <c r="K16" s="127">
        <v>1.68</v>
      </c>
      <c r="L16" s="132">
        <f t="shared" si="3"/>
        <v>0</v>
      </c>
      <c r="M16" s="133">
        <v>1.05</v>
      </c>
      <c r="N16" s="134">
        <f t="shared" si="4"/>
        <v>0</v>
      </c>
    </row>
    <row r="17" spans="1:14" ht="15.75">
      <c r="A17" s="123" t="s">
        <v>13</v>
      </c>
      <c r="B17" s="130">
        <v>102</v>
      </c>
      <c r="C17" s="155"/>
      <c r="D17" s="125">
        <f>'11'!C17</f>
        <v>0</v>
      </c>
      <c r="E17" s="131">
        <f t="shared" si="0"/>
        <v>0</v>
      </c>
      <c r="F17" s="127">
        <v>4.47</v>
      </c>
      <c r="G17" s="132">
        <f t="shared" si="1"/>
        <v>0</v>
      </c>
      <c r="H17" s="155"/>
      <c r="I17" s="125">
        <f>'11'!H17</f>
        <v>0</v>
      </c>
      <c r="J17" s="131">
        <f t="shared" si="2"/>
        <v>0</v>
      </c>
      <c r="K17" s="127">
        <v>1.68</v>
      </c>
      <c r="L17" s="132">
        <f t="shared" si="3"/>
        <v>0</v>
      </c>
      <c r="M17" s="133">
        <v>1.05</v>
      </c>
      <c r="N17" s="134">
        <f t="shared" si="4"/>
        <v>0</v>
      </c>
    </row>
    <row r="18" spans="1:14" ht="15.75">
      <c r="A18" s="123" t="s">
        <v>14</v>
      </c>
      <c r="B18" s="130">
        <v>119</v>
      </c>
      <c r="C18" s="155"/>
      <c r="D18" s="125">
        <f>'11'!C18</f>
        <v>0</v>
      </c>
      <c r="E18" s="131">
        <f t="shared" si="0"/>
        <v>0</v>
      </c>
      <c r="F18" s="135">
        <v>3.89</v>
      </c>
      <c r="G18" s="132">
        <f t="shared" si="1"/>
        <v>0</v>
      </c>
      <c r="H18" s="155"/>
      <c r="I18" s="125">
        <f>'11'!H18</f>
        <v>0</v>
      </c>
      <c r="J18" s="131">
        <v>0</v>
      </c>
      <c r="K18" s="135">
        <v>0</v>
      </c>
      <c r="L18" s="132">
        <f t="shared" si="3"/>
        <v>0</v>
      </c>
      <c r="M18" s="133">
        <v>1.05</v>
      </c>
      <c r="N18" s="134">
        <f t="shared" si="4"/>
        <v>0</v>
      </c>
    </row>
    <row r="19" spans="1:14" ht="15.75">
      <c r="A19" s="123" t="s">
        <v>15</v>
      </c>
      <c r="B19" s="130">
        <v>121</v>
      </c>
      <c r="C19" s="155"/>
      <c r="D19" s="125">
        <f>'11'!C19</f>
        <v>0</v>
      </c>
      <c r="E19" s="131">
        <f t="shared" si="0"/>
        <v>0</v>
      </c>
      <c r="F19" s="135">
        <v>3.71</v>
      </c>
      <c r="G19" s="132">
        <f t="shared" si="1"/>
        <v>0</v>
      </c>
      <c r="H19" s="155"/>
      <c r="I19" s="125">
        <f>'11'!H19</f>
        <v>0</v>
      </c>
      <c r="J19" s="131">
        <v>0</v>
      </c>
      <c r="K19" s="135">
        <v>0</v>
      </c>
      <c r="L19" s="132">
        <f t="shared" si="3"/>
        <v>0</v>
      </c>
      <c r="M19" s="133">
        <v>1.05</v>
      </c>
      <c r="N19" s="134">
        <f t="shared" si="4"/>
        <v>0</v>
      </c>
    </row>
    <row r="20" spans="1:14" ht="15.75">
      <c r="A20" s="123" t="s">
        <v>16</v>
      </c>
      <c r="B20" s="130">
        <v>123</v>
      </c>
      <c r="C20" s="155"/>
      <c r="D20" s="125">
        <f>'11'!C20</f>
        <v>0</v>
      </c>
      <c r="E20" s="131">
        <f t="shared" si="0"/>
        <v>0</v>
      </c>
      <c r="F20" s="127">
        <v>4.47</v>
      </c>
      <c r="G20" s="132">
        <f t="shared" si="1"/>
        <v>0</v>
      </c>
      <c r="H20" s="155"/>
      <c r="I20" s="125">
        <f>'11'!H20</f>
        <v>0</v>
      </c>
      <c r="J20" s="131">
        <f t="shared" si="2"/>
        <v>0</v>
      </c>
      <c r="K20" s="127">
        <v>1.68</v>
      </c>
      <c r="L20" s="132">
        <f t="shared" si="3"/>
        <v>0</v>
      </c>
      <c r="M20" s="133">
        <v>1.05</v>
      </c>
      <c r="N20" s="134">
        <f t="shared" si="4"/>
        <v>0</v>
      </c>
    </row>
    <row r="21" spans="1:14" ht="15.75">
      <c r="A21" s="123" t="s">
        <v>17</v>
      </c>
      <c r="B21" s="130">
        <v>126</v>
      </c>
      <c r="C21" s="155"/>
      <c r="D21" s="125">
        <f>'11'!C21</f>
        <v>0</v>
      </c>
      <c r="E21" s="131">
        <f t="shared" si="0"/>
        <v>0</v>
      </c>
      <c r="F21" s="135">
        <v>6.39</v>
      </c>
      <c r="G21" s="132">
        <f t="shared" si="1"/>
        <v>0</v>
      </c>
      <c r="H21" s="155"/>
      <c r="I21" s="125">
        <f>'11'!H21</f>
        <v>0</v>
      </c>
      <c r="J21" s="131">
        <f t="shared" si="2"/>
        <v>0</v>
      </c>
      <c r="K21" s="135">
        <v>2.41</v>
      </c>
      <c r="L21" s="132">
        <f t="shared" si="3"/>
        <v>0</v>
      </c>
      <c r="M21" s="133">
        <v>1.05</v>
      </c>
      <c r="N21" s="134">
        <f t="shared" si="4"/>
        <v>0</v>
      </c>
    </row>
    <row r="22" spans="1:14" ht="15.75">
      <c r="A22" s="123" t="s">
        <v>18</v>
      </c>
      <c r="B22" s="130">
        <v>142</v>
      </c>
      <c r="C22" s="155"/>
      <c r="D22" s="125">
        <f>'11'!C22</f>
        <v>0</v>
      </c>
      <c r="E22" s="131">
        <f t="shared" si="0"/>
        <v>0</v>
      </c>
      <c r="F22" s="135">
        <v>6.39</v>
      </c>
      <c r="G22" s="132">
        <f t="shared" si="1"/>
        <v>0</v>
      </c>
      <c r="H22" s="155"/>
      <c r="I22" s="125">
        <f>'11'!H22</f>
        <v>0</v>
      </c>
      <c r="J22" s="131">
        <f t="shared" si="2"/>
        <v>0</v>
      </c>
      <c r="K22" s="135">
        <v>2.41</v>
      </c>
      <c r="L22" s="132">
        <f t="shared" si="3"/>
        <v>0</v>
      </c>
      <c r="M22" s="133">
        <v>1.05</v>
      </c>
      <c r="N22" s="134">
        <f t="shared" si="4"/>
        <v>0</v>
      </c>
    </row>
    <row r="23" spans="1:14" ht="15.75">
      <c r="A23" s="123" t="s">
        <v>19</v>
      </c>
      <c r="B23" s="130">
        <v>143</v>
      </c>
      <c r="C23" s="155"/>
      <c r="D23" s="125">
        <f>'11'!C23</f>
        <v>0</v>
      </c>
      <c r="E23" s="131">
        <f t="shared" si="0"/>
        <v>0</v>
      </c>
      <c r="F23" s="127">
        <v>4.47</v>
      </c>
      <c r="G23" s="132">
        <f t="shared" si="1"/>
        <v>0</v>
      </c>
      <c r="H23" s="155"/>
      <c r="I23" s="125">
        <f>'11'!H23</f>
        <v>0</v>
      </c>
      <c r="J23" s="131">
        <f t="shared" si="2"/>
        <v>0</v>
      </c>
      <c r="K23" s="127">
        <v>1.68</v>
      </c>
      <c r="L23" s="132">
        <f t="shared" si="3"/>
        <v>0</v>
      </c>
      <c r="M23" s="133">
        <v>1.05</v>
      </c>
      <c r="N23" s="134">
        <f t="shared" si="4"/>
        <v>0</v>
      </c>
    </row>
    <row r="24" spans="1:14" ht="15.75">
      <c r="A24" s="123" t="s">
        <v>20</v>
      </c>
      <c r="B24" s="130">
        <v>144</v>
      </c>
      <c r="C24" s="155"/>
      <c r="D24" s="125">
        <f>'11'!C24</f>
        <v>0</v>
      </c>
      <c r="E24" s="131">
        <f t="shared" si="0"/>
        <v>0</v>
      </c>
      <c r="F24" s="135">
        <v>6.39</v>
      </c>
      <c r="G24" s="132">
        <f t="shared" si="1"/>
        <v>0</v>
      </c>
      <c r="H24" s="155"/>
      <c r="I24" s="125">
        <f>'11'!H24</f>
        <v>0</v>
      </c>
      <c r="J24" s="131">
        <f t="shared" si="2"/>
        <v>0</v>
      </c>
      <c r="K24" s="135">
        <v>2.41</v>
      </c>
      <c r="L24" s="132">
        <f t="shared" si="3"/>
        <v>0</v>
      </c>
      <c r="M24" s="133">
        <v>1.05</v>
      </c>
      <c r="N24" s="134">
        <f t="shared" si="4"/>
        <v>0</v>
      </c>
    </row>
    <row r="25" spans="1:14" ht="15.75">
      <c r="A25" s="123" t="s">
        <v>21</v>
      </c>
      <c r="B25" s="130">
        <v>145</v>
      </c>
      <c r="C25" s="155"/>
      <c r="D25" s="125">
        <f>'11'!C25</f>
        <v>0</v>
      </c>
      <c r="E25" s="131">
        <f t="shared" si="0"/>
        <v>0</v>
      </c>
      <c r="F25" s="127">
        <v>4.47</v>
      </c>
      <c r="G25" s="132">
        <f t="shared" si="1"/>
        <v>0</v>
      </c>
      <c r="H25" s="155"/>
      <c r="I25" s="125">
        <f>'11'!H25</f>
        <v>0</v>
      </c>
      <c r="J25" s="131">
        <f t="shared" si="2"/>
        <v>0</v>
      </c>
      <c r="K25" s="127">
        <v>1.68</v>
      </c>
      <c r="L25" s="132">
        <f t="shared" si="3"/>
        <v>0</v>
      </c>
      <c r="M25" s="133">
        <v>1.05</v>
      </c>
      <c r="N25" s="134">
        <f t="shared" si="4"/>
        <v>0</v>
      </c>
    </row>
    <row r="26" spans="1:14" ht="15.75">
      <c r="A26" s="123" t="s">
        <v>22</v>
      </c>
      <c r="B26" s="130">
        <v>148</v>
      </c>
      <c r="C26" s="155"/>
      <c r="D26" s="125">
        <f>'11'!C26</f>
        <v>0</v>
      </c>
      <c r="E26" s="131">
        <f t="shared" si="0"/>
        <v>0</v>
      </c>
      <c r="F26" s="127">
        <v>4.47</v>
      </c>
      <c r="G26" s="132">
        <f t="shared" si="1"/>
        <v>0</v>
      </c>
      <c r="H26" s="155"/>
      <c r="I26" s="125">
        <f>'11'!H26</f>
        <v>0</v>
      </c>
      <c r="J26" s="131">
        <f t="shared" si="2"/>
        <v>0</v>
      </c>
      <c r="K26" s="127">
        <v>1.68</v>
      </c>
      <c r="L26" s="132">
        <f t="shared" si="3"/>
        <v>0</v>
      </c>
      <c r="M26" s="133">
        <v>1.05</v>
      </c>
      <c r="N26" s="134">
        <f t="shared" si="4"/>
        <v>0</v>
      </c>
    </row>
    <row r="27" spans="1:14" ht="15.75">
      <c r="A27" s="123" t="s">
        <v>23</v>
      </c>
      <c r="B27" s="130">
        <v>151</v>
      </c>
      <c r="C27" s="155"/>
      <c r="D27" s="125">
        <f>'11'!C27</f>
        <v>0</v>
      </c>
      <c r="E27" s="131">
        <f t="shared" si="0"/>
        <v>0</v>
      </c>
      <c r="F27" s="127">
        <v>4.47</v>
      </c>
      <c r="G27" s="132">
        <f t="shared" si="1"/>
        <v>0</v>
      </c>
      <c r="H27" s="155"/>
      <c r="I27" s="125">
        <f>'11'!H27</f>
        <v>0</v>
      </c>
      <c r="J27" s="131">
        <f t="shared" si="2"/>
        <v>0</v>
      </c>
      <c r="K27" s="127">
        <v>1.68</v>
      </c>
      <c r="L27" s="132">
        <f t="shared" si="3"/>
        <v>0</v>
      </c>
      <c r="M27" s="133">
        <v>1.05</v>
      </c>
      <c r="N27" s="134">
        <f t="shared" si="4"/>
        <v>0</v>
      </c>
    </row>
    <row r="28" spans="1:14" ht="15.75">
      <c r="A28" s="123" t="s">
        <v>24</v>
      </c>
      <c r="B28" s="130">
        <v>153</v>
      </c>
      <c r="C28" s="155"/>
      <c r="D28" s="125">
        <f>'11'!C28</f>
        <v>0</v>
      </c>
      <c r="E28" s="131">
        <f t="shared" si="0"/>
        <v>0</v>
      </c>
      <c r="F28" s="127">
        <v>4.47</v>
      </c>
      <c r="G28" s="132">
        <f t="shared" si="1"/>
        <v>0</v>
      </c>
      <c r="H28" s="155"/>
      <c r="I28" s="125">
        <f>'11'!H28</f>
        <v>0</v>
      </c>
      <c r="J28" s="131">
        <f t="shared" si="2"/>
        <v>0</v>
      </c>
      <c r="K28" s="127">
        <v>1.68</v>
      </c>
      <c r="L28" s="132">
        <f t="shared" si="3"/>
        <v>0</v>
      </c>
      <c r="M28" s="133">
        <v>1.05</v>
      </c>
      <c r="N28" s="134">
        <f t="shared" si="4"/>
        <v>0</v>
      </c>
    </row>
    <row r="29" spans="1:14" ht="15.75">
      <c r="A29" s="123" t="s">
        <v>25</v>
      </c>
      <c r="B29" s="130">
        <v>155</v>
      </c>
      <c r="C29" s="155"/>
      <c r="D29" s="125">
        <f>'11'!C29</f>
        <v>0</v>
      </c>
      <c r="E29" s="131">
        <f t="shared" si="0"/>
        <v>0</v>
      </c>
      <c r="F29" s="127">
        <v>4.47</v>
      </c>
      <c r="G29" s="132">
        <f t="shared" si="1"/>
        <v>0</v>
      </c>
      <c r="H29" s="155"/>
      <c r="I29" s="125">
        <f>'11'!H29</f>
        <v>0</v>
      </c>
      <c r="J29" s="131">
        <f t="shared" si="2"/>
        <v>0</v>
      </c>
      <c r="K29" s="127">
        <v>1.68</v>
      </c>
      <c r="L29" s="132">
        <f t="shared" si="3"/>
        <v>0</v>
      </c>
      <c r="M29" s="133">
        <v>1.05</v>
      </c>
      <c r="N29" s="134">
        <f t="shared" si="4"/>
        <v>0</v>
      </c>
    </row>
    <row r="30" spans="1:14" ht="15.75">
      <c r="A30" s="123" t="s">
        <v>26</v>
      </c>
      <c r="B30" s="130">
        <v>158</v>
      </c>
      <c r="C30" s="155"/>
      <c r="D30" s="125">
        <f>'11'!C30</f>
        <v>0</v>
      </c>
      <c r="E30" s="131">
        <f t="shared" si="0"/>
        <v>0</v>
      </c>
      <c r="F30" s="127">
        <v>4.47</v>
      </c>
      <c r="G30" s="132">
        <f t="shared" si="1"/>
        <v>0</v>
      </c>
      <c r="H30" s="155"/>
      <c r="I30" s="125">
        <f>'11'!H30</f>
        <v>0</v>
      </c>
      <c r="J30" s="131">
        <f t="shared" si="2"/>
        <v>0</v>
      </c>
      <c r="K30" s="127">
        <v>1.68</v>
      </c>
      <c r="L30" s="132">
        <f t="shared" si="3"/>
        <v>0</v>
      </c>
      <c r="M30" s="133">
        <v>1.05</v>
      </c>
      <c r="N30" s="134">
        <f t="shared" si="4"/>
        <v>0</v>
      </c>
    </row>
    <row r="31" spans="1:14" ht="15.75">
      <c r="A31" s="123" t="s">
        <v>27</v>
      </c>
      <c r="B31" s="130">
        <v>159</v>
      </c>
      <c r="C31" s="155"/>
      <c r="D31" s="125">
        <f>'11'!C31</f>
        <v>0</v>
      </c>
      <c r="E31" s="131">
        <f t="shared" si="0"/>
        <v>0</v>
      </c>
      <c r="F31" s="127">
        <v>4.47</v>
      </c>
      <c r="G31" s="132">
        <f t="shared" si="1"/>
        <v>0</v>
      </c>
      <c r="H31" s="155"/>
      <c r="I31" s="125">
        <f>'11'!H31</f>
        <v>0</v>
      </c>
      <c r="J31" s="131">
        <f t="shared" si="2"/>
        <v>0</v>
      </c>
      <c r="K31" s="127">
        <v>1.68</v>
      </c>
      <c r="L31" s="132">
        <f t="shared" si="3"/>
        <v>0</v>
      </c>
      <c r="M31" s="133">
        <v>1.05</v>
      </c>
      <c r="N31" s="134">
        <f t="shared" si="4"/>
        <v>0</v>
      </c>
    </row>
    <row r="32" spans="1:14" ht="15.75">
      <c r="A32" s="123" t="s">
        <v>28</v>
      </c>
      <c r="B32" s="130">
        <v>160</v>
      </c>
      <c r="C32" s="155"/>
      <c r="D32" s="125">
        <f>'11'!C32</f>
        <v>0</v>
      </c>
      <c r="E32" s="131">
        <f t="shared" si="0"/>
        <v>0</v>
      </c>
      <c r="F32" s="127">
        <v>4.47</v>
      </c>
      <c r="G32" s="132">
        <f t="shared" si="1"/>
        <v>0</v>
      </c>
      <c r="H32" s="155"/>
      <c r="I32" s="125">
        <f>'11'!H32</f>
        <v>0</v>
      </c>
      <c r="J32" s="131">
        <f t="shared" si="2"/>
        <v>0</v>
      </c>
      <c r="K32" s="127">
        <v>1.68</v>
      </c>
      <c r="L32" s="132">
        <f t="shared" si="3"/>
        <v>0</v>
      </c>
      <c r="M32" s="133">
        <v>1.05</v>
      </c>
      <c r="N32" s="134">
        <f t="shared" si="4"/>
        <v>0</v>
      </c>
    </row>
    <row r="33" spans="1:14" ht="15.75">
      <c r="A33" s="123" t="s">
        <v>29</v>
      </c>
      <c r="B33" s="130">
        <v>161</v>
      </c>
      <c r="C33" s="155"/>
      <c r="D33" s="125">
        <f>'11'!C33</f>
        <v>0</v>
      </c>
      <c r="E33" s="131">
        <f t="shared" si="0"/>
        <v>0</v>
      </c>
      <c r="F33" s="135">
        <v>6.39</v>
      </c>
      <c r="G33" s="132">
        <f t="shared" si="1"/>
        <v>0</v>
      </c>
      <c r="H33" s="155"/>
      <c r="I33" s="125">
        <f>'11'!H33</f>
        <v>0</v>
      </c>
      <c r="J33" s="131">
        <f t="shared" si="2"/>
        <v>0</v>
      </c>
      <c r="K33" s="135">
        <v>2.41</v>
      </c>
      <c r="L33" s="132">
        <f t="shared" si="3"/>
        <v>0</v>
      </c>
      <c r="M33" s="133">
        <v>1.05</v>
      </c>
      <c r="N33" s="134">
        <f t="shared" si="4"/>
        <v>0</v>
      </c>
    </row>
    <row r="34" spans="1:14" ht="15.75">
      <c r="A34" s="123" t="s">
        <v>30</v>
      </c>
      <c r="B34" s="130">
        <v>163</v>
      </c>
      <c r="C34" s="155"/>
      <c r="D34" s="125">
        <f>'11'!C34</f>
        <v>0</v>
      </c>
      <c r="E34" s="131">
        <f t="shared" si="0"/>
        <v>0</v>
      </c>
      <c r="F34" s="127">
        <v>4.47</v>
      </c>
      <c r="G34" s="132">
        <f t="shared" si="1"/>
        <v>0</v>
      </c>
      <c r="H34" s="155"/>
      <c r="I34" s="125">
        <f>'11'!H34</f>
        <v>0</v>
      </c>
      <c r="J34" s="131">
        <f t="shared" si="2"/>
        <v>0</v>
      </c>
      <c r="K34" s="127">
        <v>1.68</v>
      </c>
      <c r="L34" s="132">
        <f t="shared" si="3"/>
        <v>0</v>
      </c>
      <c r="M34" s="133">
        <v>1.05</v>
      </c>
      <c r="N34" s="134">
        <f t="shared" si="4"/>
        <v>0</v>
      </c>
    </row>
    <row r="35" spans="1:14" ht="15.75">
      <c r="A35" s="123" t="s">
        <v>31</v>
      </c>
      <c r="B35" s="130">
        <v>164</v>
      </c>
      <c r="C35" s="155"/>
      <c r="D35" s="125">
        <f>'11'!C35</f>
        <v>0</v>
      </c>
      <c r="E35" s="131">
        <f t="shared" si="0"/>
        <v>0</v>
      </c>
      <c r="F35" s="127">
        <v>4.47</v>
      </c>
      <c r="G35" s="132">
        <f t="shared" si="1"/>
        <v>0</v>
      </c>
      <c r="H35" s="155"/>
      <c r="I35" s="125">
        <f>'11'!H35</f>
        <v>0</v>
      </c>
      <c r="J35" s="131">
        <f t="shared" si="2"/>
        <v>0</v>
      </c>
      <c r="K35" s="127">
        <v>1.68</v>
      </c>
      <c r="L35" s="132">
        <f t="shared" si="3"/>
        <v>0</v>
      </c>
      <c r="M35" s="133">
        <v>1.05</v>
      </c>
      <c r="N35" s="134">
        <f t="shared" si="4"/>
        <v>0</v>
      </c>
    </row>
    <row r="36" spans="1:14" ht="15.75">
      <c r="A36" s="123" t="s">
        <v>32</v>
      </c>
      <c r="B36" s="130">
        <v>165</v>
      </c>
      <c r="C36" s="155"/>
      <c r="D36" s="125">
        <f>'11'!C36</f>
        <v>0</v>
      </c>
      <c r="E36" s="131">
        <f t="shared" si="0"/>
        <v>0</v>
      </c>
      <c r="F36" s="127">
        <v>4.47</v>
      </c>
      <c r="G36" s="132">
        <f t="shared" si="1"/>
        <v>0</v>
      </c>
      <c r="H36" s="155"/>
      <c r="I36" s="125">
        <f>'11'!H36</f>
        <v>0</v>
      </c>
      <c r="J36" s="131">
        <f t="shared" si="2"/>
        <v>0</v>
      </c>
      <c r="K36" s="127">
        <v>1.68</v>
      </c>
      <c r="L36" s="132">
        <f t="shared" si="3"/>
        <v>0</v>
      </c>
      <c r="M36" s="133">
        <v>1.05</v>
      </c>
      <c r="N36" s="134">
        <f t="shared" si="4"/>
        <v>0</v>
      </c>
    </row>
    <row r="37" spans="1:14" ht="15.75">
      <c r="A37" s="123" t="s">
        <v>33</v>
      </c>
      <c r="B37" s="130">
        <v>169</v>
      </c>
      <c r="C37" s="155"/>
      <c r="D37" s="125">
        <f>'11'!C37</f>
        <v>0</v>
      </c>
      <c r="E37" s="131">
        <f t="shared" si="0"/>
        <v>0</v>
      </c>
      <c r="F37" s="127">
        <v>4.47</v>
      </c>
      <c r="G37" s="132">
        <f t="shared" si="1"/>
        <v>0</v>
      </c>
      <c r="H37" s="155"/>
      <c r="I37" s="125">
        <f>'11'!H37</f>
        <v>0</v>
      </c>
      <c r="J37" s="131">
        <f t="shared" si="2"/>
        <v>0</v>
      </c>
      <c r="K37" s="127">
        <v>1.68</v>
      </c>
      <c r="L37" s="132">
        <f t="shared" si="3"/>
        <v>0</v>
      </c>
      <c r="M37" s="133">
        <v>1.05</v>
      </c>
      <c r="N37" s="134">
        <f t="shared" si="4"/>
        <v>0</v>
      </c>
    </row>
    <row r="38" spans="1:14" ht="15.75">
      <c r="A38" s="123" t="s">
        <v>34</v>
      </c>
      <c r="B38" s="130">
        <v>170</v>
      </c>
      <c r="C38" s="155"/>
      <c r="D38" s="125">
        <f>'11'!C38</f>
        <v>0</v>
      </c>
      <c r="E38" s="131">
        <f t="shared" si="0"/>
        <v>0</v>
      </c>
      <c r="F38" s="127">
        <v>4.47</v>
      </c>
      <c r="G38" s="132">
        <f t="shared" si="1"/>
        <v>0</v>
      </c>
      <c r="H38" s="155"/>
      <c r="I38" s="125">
        <f>'11'!H38</f>
        <v>0</v>
      </c>
      <c r="J38" s="131">
        <f t="shared" si="2"/>
        <v>0</v>
      </c>
      <c r="K38" s="127">
        <v>1.68</v>
      </c>
      <c r="L38" s="132">
        <f t="shared" si="3"/>
        <v>0</v>
      </c>
      <c r="M38" s="133">
        <v>1.05</v>
      </c>
      <c r="N38" s="134">
        <f t="shared" si="4"/>
        <v>0</v>
      </c>
    </row>
    <row r="39" spans="1:14" ht="15.75">
      <c r="A39" s="123" t="s">
        <v>35</v>
      </c>
      <c r="B39" s="130">
        <v>173</v>
      </c>
      <c r="C39" s="155"/>
      <c r="D39" s="125">
        <f>'11'!C39</f>
        <v>0</v>
      </c>
      <c r="E39" s="131">
        <f t="shared" si="0"/>
        <v>0</v>
      </c>
      <c r="F39" s="127">
        <v>4.47</v>
      </c>
      <c r="G39" s="132">
        <f t="shared" si="1"/>
        <v>0</v>
      </c>
      <c r="H39" s="155"/>
      <c r="I39" s="125">
        <f>'11'!H39</f>
        <v>0</v>
      </c>
      <c r="J39" s="131">
        <f t="shared" si="2"/>
        <v>0</v>
      </c>
      <c r="K39" s="127">
        <v>1.68</v>
      </c>
      <c r="L39" s="132">
        <f t="shared" si="3"/>
        <v>0</v>
      </c>
      <c r="M39" s="133">
        <v>1.05</v>
      </c>
      <c r="N39" s="134">
        <f t="shared" si="4"/>
        <v>0</v>
      </c>
    </row>
    <row r="40" spans="1:14" ht="15.75">
      <c r="A40" s="123" t="s">
        <v>36</v>
      </c>
      <c r="B40" s="130">
        <v>178</v>
      </c>
      <c r="C40" s="155"/>
      <c r="D40" s="125">
        <f>'11'!C40</f>
        <v>0</v>
      </c>
      <c r="E40" s="131">
        <f t="shared" si="0"/>
        <v>0</v>
      </c>
      <c r="F40" s="127">
        <v>4.47</v>
      </c>
      <c r="G40" s="132">
        <f t="shared" si="1"/>
        <v>0</v>
      </c>
      <c r="H40" s="155"/>
      <c r="I40" s="125">
        <f>'11'!H40</f>
        <v>0</v>
      </c>
      <c r="J40" s="131">
        <f t="shared" si="2"/>
        <v>0</v>
      </c>
      <c r="K40" s="127">
        <v>1.68</v>
      </c>
      <c r="L40" s="132">
        <f t="shared" si="3"/>
        <v>0</v>
      </c>
      <c r="M40" s="133">
        <v>1.05</v>
      </c>
      <c r="N40" s="134">
        <f t="shared" si="4"/>
        <v>0</v>
      </c>
    </row>
    <row r="41" spans="1:14" ht="15.75">
      <c r="A41" s="123" t="s">
        <v>37</v>
      </c>
      <c r="B41" s="130">
        <v>180</v>
      </c>
      <c r="C41" s="155"/>
      <c r="D41" s="125">
        <f>'11'!C41</f>
        <v>0</v>
      </c>
      <c r="E41" s="131">
        <f t="shared" si="0"/>
        <v>0</v>
      </c>
      <c r="F41" s="127">
        <v>4.47</v>
      </c>
      <c r="G41" s="132">
        <f t="shared" si="1"/>
        <v>0</v>
      </c>
      <c r="H41" s="155"/>
      <c r="I41" s="125">
        <f>'11'!H41</f>
        <v>0</v>
      </c>
      <c r="J41" s="131">
        <f t="shared" si="2"/>
        <v>0</v>
      </c>
      <c r="K41" s="127">
        <v>1.68</v>
      </c>
      <c r="L41" s="132">
        <f t="shared" si="3"/>
        <v>0</v>
      </c>
      <c r="M41" s="133">
        <v>1.05</v>
      </c>
      <c r="N41" s="134">
        <f t="shared" si="4"/>
        <v>0</v>
      </c>
    </row>
    <row r="42" spans="1:14" ht="15.75">
      <c r="A42" s="123" t="s">
        <v>38</v>
      </c>
      <c r="B42" s="130">
        <v>182</v>
      </c>
      <c r="C42" s="155"/>
      <c r="D42" s="125">
        <f>'11'!C42</f>
        <v>0</v>
      </c>
      <c r="E42" s="131">
        <f t="shared" si="0"/>
        <v>0</v>
      </c>
      <c r="F42" s="135">
        <v>6.39</v>
      </c>
      <c r="G42" s="132">
        <f t="shared" si="1"/>
        <v>0</v>
      </c>
      <c r="H42" s="155"/>
      <c r="I42" s="125">
        <f>'11'!H42</f>
        <v>0</v>
      </c>
      <c r="J42" s="131">
        <f t="shared" si="2"/>
        <v>0</v>
      </c>
      <c r="K42" s="135">
        <v>2.41</v>
      </c>
      <c r="L42" s="132">
        <f t="shared" si="3"/>
        <v>0</v>
      </c>
      <c r="M42" s="133">
        <v>1.05</v>
      </c>
      <c r="N42" s="134">
        <f t="shared" si="4"/>
        <v>0</v>
      </c>
    </row>
    <row r="43" spans="1:14" ht="15.75">
      <c r="A43" s="123" t="s">
        <v>39</v>
      </c>
      <c r="B43" s="130">
        <v>185</v>
      </c>
      <c r="C43" s="155"/>
      <c r="D43" s="125">
        <f>'11'!C43</f>
        <v>0</v>
      </c>
      <c r="E43" s="131">
        <f t="shared" si="0"/>
        <v>0</v>
      </c>
      <c r="F43" s="127">
        <v>4.47</v>
      </c>
      <c r="G43" s="132">
        <f t="shared" si="1"/>
        <v>0</v>
      </c>
      <c r="H43" s="155"/>
      <c r="I43" s="125">
        <f>'11'!H43</f>
        <v>0</v>
      </c>
      <c r="J43" s="131">
        <f t="shared" si="2"/>
        <v>0</v>
      </c>
      <c r="K43" s="127">
        <v>1.68</v>
      </c>
      <c r="L43" s="132">
        <f t="shared" si="3"/>
        <v>0</v>
      </c>
      <c r="M43" s="133">
        <v>1.05</v>
      </c>
      <c r="N43" s="134">
        <f t="shared" si="4"/>
        <v>0</v>
      </c>
    </row>
    <row r="44" spans="1:14" ht="15.75">
      <c r="A44" s="123" t="s">
        <v>40</v>
      </c>
      <c r="B44" s="130">
        <v>187</v>
      </c>
      <c r="C44" s="155"/>
      <c r="D44" s="125">
        <f>'11'!C44</f>
        <v>0</v>
      </c>
      <c r="E44" s="131">
        <f t="shared" si="0"/>
        <v>0</v>
      </c>
      <c r="F44" s="127">
        <v>4.47</v>
      </c>
      <c r="G44" s="132">
        <f t="shared" si="1"/>
        <v>0</v>
      </c>
      <c r="H44" s="155"/>
      <c r="I44" s="125">
        <f>'11'!H44</f>
        <v>0</v>
      </c>
      <c r="J44" s="131">
        <f t="shared" si="2"/>
        <v>0</v>
      </c>
      <c r="K44" s="127">
        <v>1.68</v>
      </c>
      <c r="L44" s="132">
        <f t="shared" si="3"/>
        <v>0</v>
      </c>
      <c r="M44" s="133">
        <v>1.05</v>
      </c>
      <c r="N44" s="134">
        <f t="shared" si="4"/>
        <v>0</v>
      </c>
    </row>
    <row r="45" spans="1:14" ht="15.75">
      <c r="A45" s="123" t="s">
        <v>41</v>
      </c>
      <c r="B45" s="130">
        <v>201</v>
      </c>
      <c r="C45" s="155"/>
      <c r="D45" s="125">
        <f>'11'!C45</f>
        <v>0</v>
      </c>
      <c r="E45" s="131">
        <f t="shared" si="0"/>
        <v>0</v>
      </c>
      <c r="F45" s="135">
        <v>6.39</v>
      </c>
      <c r="G45" s="132">
        <f t="shared" si="1"/>
        <v>0</v>
      </c>
      <c r="H45" s="155"/>
      <c r="I45" s="125">
        <f>'11'!H45</f>
        <v>0</v>
      </c>
      <c r="J45" s="131">
        <f t="shared" si="2"/>
        <v>0</v>
      </c>
      <c r="K45" s="135">
        <v>2.41</v>
      </c>
      <c r="L45" s="132">
        <f t="shared" si="3"/>
        <v>0</v>
      </c>
      <c r="M45" s="133">
        <v>1.05</v>
      </c>
      <c r="N45" s="134">
        <f t="shared" si="4"/>
        <v>0</v>
      </c>
    </row>
    <row r="46" spans="1:14" ht="15.75">
      <c r="A46" s="123" t="s">
        <v>42</v>
      </c>
      <c r="B46" s="130">
        <v>202</v>
      </c>
      <c r="C46" s="155"/>
      <c r="D46" s="125">
        <f>'11'!C46</f>
        <v>0</v>
      </c>
      <c r="E46" s="131">
        <f t="shared" si="0"/>
        <v>0</v>
      </c>
      <c r="F46" s="135">
        <v>6.39</v>
      </c>
      <c r="G46" s="132">
        <f t="shared" si="1"/>
        <v>0</v>
      </c>
      <c r="H46" s="155"/>
      <c r="I46" s="125">
        <f>'11'!H46</f>
        <v>0</v>
      </c>
      <c r="J46" s="131">
        <f t="shared" si="2"/>
        <v>0</v>
      </c>
      <c r="K46" s="135">
        <v>2.41</v>
      </c>
      <c r="L46" s="132">
        <f t="shared" si="3"/>
        <v>0</v>
      </c>
      <c r="M46" s="133">
        <v>1.05</v>
      </c>
      <c r="N46" s="134">
        <f t="shared" si="4"/>
        <v>0</v>
      </c>
    </row>
    <row r="47" spans="1:14" ht="15.75">
      <c r="A47" s="123" t="s">
        <v>43</v>
      </c>
      <c r="B47" s="130">
        <v>203</v>
      </c>
      <c r="C47" s="155"/>
      <c r="D47" s="125">
        <f>'11'!C47</f>
        <v>0</v>
      </c>
      <c r="E47" s="131">
        <f t="shared" si="0"/>
        <v>0</v>
      </c>
      <c r="F47" s="135">
        <v>6.39</v>
      </c>
      <c r="G47" s="132">
        <f t="shared" si="1"/>
        <v>0</v>
      </c>
      <c r="H47" s="155"/>
      <c r="I47" s="125">
        <f>'11'!H47</f>
        <v>0</v>
      </c>
      <c r="J47" s="131">
        <f t="shared" si="2"/>
        <v>0</v>
      </c>
      <c r="K47" s="135">
        <v>2.41</v>
      </c>
      <c r="L47" s="132">
        <f t="shared" si="3"/>
        <v>0</v>
      </c>
      <c r="M47" s="133">
        <v>1.05</v>
      </c>
      <c r="N47" s="134">
        <f t="shared" si="4"/>
        <v>0</v>
      </c>
    </row>
    <row r="48" spans="1:14" ht="15.75">
      <c r="A48" s="123" t="s">
        <v>39</v>
      </c>
      <c r="B48" s="130">
        <v>204</v>
      </c>
      <c r="C48" s="155"/>
      <c r="D48" s="125">
        <f>'11'!C48</f>
        <v>0</v>
      </c>
      <c r="E48" s="131">
        <f t="shared" si="0"/>
        <v>0</v>
      </c>
      <c r="F48" s="127">
        <v>4.47</v>
      </c>
      <c r="G48" s="132">
        <f t="shared" si="1"/>
        <v>0</v>
      </c>
      <c r="H48" s="155"/>
      <c r="I48" s="125">
        <f>'11'!H48</f>
        <v>0</v>
      </c>
      <c r="J48" s="131">
        <f t="shared" si="2"/>
        <v>0</v>
      </c>
      <c r="K48" s="127">
        <v>1.68</v>
      </c>
      <c r="L48" s="132">
        <f t="shared" si="3"/>
        <v>0</v>
      </c>
      <c r="M48" s="133">
        <v>1.05</v>
      </c>
      <c r="N48" s="134">
        <f t="shared" si="4"/>
        <v>0</v>
      </c>
    </row>
    <row r="49" spans="1:14" ht="15.75">
      <c r="A49" s="123" t="s">
        <v>44</v>
      </c>
      <c r="B49" s="130">
        <v>205</v>
      </c>
      <c r="C49" s="155"/>
      <c r="D49" s="125">
        <f>'11'!C49</f>
        <v>0</v>
      </c>
      <c r="E49" s="131">
        <f t="shared" si="0"/>
        <v>0</v>
      </c>
      <c r="F49" s="127">
        <v>4.47</v>
      </c>
      <c r="G49" s="132">
        <f t="shared" si="1"/>
        <v>0</v>
      </c>
      <c r="H49" s="155"/>
      <c r="I49" s="125">
        <f>'11'!H49</f>
        <v>0</v>
      </c>
      <c r="J49" s="131">
        <f t="shared" si="2"/>
        <v>0</v>
      </c>
      <c r="K49" s="127">
        <v>1.68</v>
      </c>
      <c r="L49" s="132">
        <f t="shared" si="3"/>
        <v>0</v>
      </c>
      <c r="M49" s="133">
        <v>1.05</v>
      </c>
      <c r="N49" s="134">
        <f t="shared" si="4"/>
        <v>0</v>
      </c>
    </row>
    <row r="50" spans="1:14" ht="15.75">
      <c r="A50" s="123" t="s">
        <v>45</v>
      </c>
      <c r="B50" s="130">
        <v>210</v>
      </c>
      <c r="C50" s="155"/>
      <c r="D50" s="125">
        <f>'11'!C50</f>
        <v>0</v>
      </c>
      <c r="E50" s="131">
        <f t="shared" si="0"/>
        <v>0</v>
      </c>
      <c r="F50" s="127">
        <v>4.47</v>
      </c>
      <c r="G50" s="132">
        <f t="shared" si="1"/>
        <v>0</v>
      </c>
      <c r="H50" s="155"/>
      <c r="I50" s="125">
        <f>'11'!H50</f>
        <v>0</v>
      </c>
      <c r="J50" s="131">
        <f t="shared" si="2"/>
        <v>0</v>
      </c>
      <c r="K50" s="127">
        <v>1.68</v>
      </c>
      <c r="L50" s="132">
        <f t="shared" si="3"/>
        <v>0</v>
      </c>
      <c r="M50" s="133">
        <v>1.05</v>
      </c>
      <c r="N50" s="134">
        <f t="shared" si="4"/>
        <v>0</v>
      </c>
    </row>
    <row r="51" spans="1:14" ht="15.75">
      <c r="A51" s="123" t="s">
        <v>46</v>
      </c>
      <c r="B51" s="130">
        <v>211</v>
      </c>
      <c r="C51" s="155"/>
      <c r="D51" s="125">
        <f>'11'!C51</f>
        <v>0</v>
      </c>
      <c r="E51" s="131">
        <f t="shared" si="0"/>
        <v>0</v>
      </c>
      <c r="F51" s="127">
        <v>4.47</v>
      </c>
      <c r="G51" s="132">
        <f t="shared" si="1"/>
        <v>0</v>
      </c>
      <c r="H51" s="155"/>
      <c r="I51" s="125">
        <f>'11'!H51</f>
        <v>0</v>
      </c>
      <c r="J51" s="131">
        <f t="shared" si="2"/>
        <v>0</v>
      </c>
      <c r="K51" s="127">
        <v>1.68</v>
      </c>
      <c r="L51" s="132">
        <f t="shared" si="3"/>
        <v>0</v>
      </c>
      <c r="M51" s="133">
        <v>1.05</v>
      </c>
      <c r="N51" s="134">
        <f t="shared" si="4"/>
        <v>0</v>
      </c>
    </row>
    <row r="52" spans="1:14" ht="15.75">
      <c r="A52" s="123" t="s">
        <v>46</v>
      </c>
      <c r="B52" s="130">
        <v>212</v>
      </c>
      <c r="C52" s="155"/>
      <c r="D52" s="125">
        <f>'11'!C52</f>
        <v>0</v>
      </c>
      <c r="E52" s="131">
        <f t="shared" si="0"/>
        <v>0</v>
      </c>
      <c r="F52" s="127">
        <v>4.47</v>
      </c>
      <c r="G52" s="132">
        <f t="shared" si="1"/>
        <v>0</v>
      </c>
      <c r="H52" s="155"/>
      <c r="I52" s="125">
        <f>'11'!H52</f>
        <v>0</v>
      </c>
      <c r="J52" s="131">
        <f t="shared" si="2"/>
        <v>0</v>
      </c>
      <c r="K52" s="127">
        <v>1.68</v>
      </c>
      <c r="L52" s="132">
        <f t="shared" si="3"/>
        <v>0</v>
      </c>
      <c r="M52" s="133">
        <v>1.05</v>
      </c>
      <c r="N52" s="134">
        <f t="shared" si="4"/>
        <v>0</v>
      </c>
    </row>
    <row r="53" spans="1:14" ht="15.75">
      <c r="A53" s="123" t="s">
        <v>24</v>
      </c>
      <c r="B53" s="130">
        <v>232</v>
      </c>
      <c r="C53" s="155"/>
      <c r="D53" s="125">
        <f>'11'!C53</f>
        <v>0</v>
      </c>
      <c r="E53" s="131">
        <f t="shared" si="0"/>
        <v>0</v>
      </c>
      <c r="F53" s="127">
        <v>4.47</v>
      </c>
      <c r="G53" s="132">
        <f t="shared" si="1"/>
        <v>0</v>
      </c>
      <c r="H53" s="155"/>
      <c r="I53" s="125">
        <f>'11'!H53</f>
        <v>0</v>
      </c>
      <c r="J53" s="131">
        <f t="shared" si="2"/>
        <v>0</v>
      </c>
      <c r="K53" s="127">
        <v>1.68</v>
      </c>
      <c r="L53" s="132">
        <f t="shared" si="3"/>
        <v>0</v>
      </c>
      <c r="M53" s="133">
        <v>1.05</v>
      </c>
      <c r="N53" s="134">
        <f t="shared" si="4"/>
        <v>0</v>
      </c>
    </row>
    <row r="54" spans="1:14" ht="16.5" thickBot="1">
      <c r="A54" s="159" t="s">
        <v>47</v>
      </c>
      <c r="B54" s="136">
        <v>233</v>
      </c>
      <c r="C54" s="155"/>
      <c r="D54" s="137">
        <f>'11'!C54</f>
        <v>0</v>
      </c>
      <c r="E54" s="138">
        <f t="shared" si="0"/>
        <v>0</v>
      </c>
      <c r="F54" s="127">
        <v>4.47</v>
      </c>
      <c r="G54" s="139">
        <f t="shared" si="1"/>
        <v>0</v>
      </c>
      <c r="H54" s="155"/>
      <c r="I54" s="137">
        <f>'11'!H54</f>
        <v>0</v>
      </c>
      <c r="J54" s="138">
        <f t="shared" si="2"/>
        <v>0</v>
      </c>
      <c r="K54" s="127">
        <v>1.68</v>
      </c>
      <c r="L54" s="139">
        <f t="shared" si="3"/>
        <v>0</v>
      </c>
      <c r="M54" s="140">
        <v>1.05</v>
      </c>
      <c r="N54" s="141">
        <f t="shared" si="4"/>
        <v>0</v>
      </c>
    </row>
    <row r="55" spans="5:13" ht="15.75">
      <c r="E55" s="142">
        <f>SUM(E4:E54)</f>
        <v>0</v>
      </c>
      <c r="J55" s="142">
        <f>SUM(J4:J54)</f>
        <v>0</v>
      </c>
      <c r="M55" s="143">
        <f>(E55+J55)*1.05</f>
        <v>0</v>
      </c>
    </row>
    <row r="57" spans="2:7" ht="16.5">
      <c r="B57" s="207" t="s">
        <v>85</v>
      </c>
      <c r="C57" s="207"/>
      <c r="D57" s="208"/>
      <c r="E57" s="144" t="s">
        <v>86</v>
      </c>
      <c r="F57" s="144" t="s">
        <v>87</v>
      </c>
      <c r="G57" s="144" t="s">
        <v>88</v>
      </c>
    </row>
    <row r="58" spans="2:7" ht="16.5">
      <c r="B58" s="207" t="s">
        <v>89</v>
      </c>
      <c r="C58" s="207"/>
      <c r="D58" s="145"/>
      <c r="E58" s="162"/>
      <c r="F58" s="146">
        <f>'11'!$E$58</f>
        <v>0</v>
      </c>
      <c r="G58" s="144">
        <f>E58-F58</f>
        <v>0</v>
      </c>
    </row>
    <row r="59" spans="2:7" ht="16.5">
      <c r="B59" s="207" t="s">
        <v>90</v>
      </c>
      <c r="C59" s="207"/>
      <c r="D59" s="147"/>
      <c r="E59" s="148"/>
      <c r="F59" s="148"/>
      <c r="G59" s="149">
        <f>G58*80</f>
        <v>0</v>
      </c>
    </row>
    <row r="60" spans="2:7" ht="16.5">
      <c r="B60" s="207" t="s">
        <v>91</v>
      </c>
      <c r="C60" s="207"/>
      <c r="D60" s="207"/>
      <c r="E60" s="150"/>
      <c r="F60" s="150"/>
      <c r="G60" s="151">
        <f>G59*1.03</f>
        <v>0</v>
      </c>
    </row>
    <row r="61" spans="2:7" ht="16.5">
      <c r="B61" s="207" t="s">
        <v>92</v>
      </c>
      <c r="C61" s="207"/>
      <c r="D61" s="207"/>
      <c r="E61" s="207"/>
      <c r="F61" s="150"/>
      <c r="G61" s="152">
        <f>$M$55</f>
        <v>0</v>
      </c>
    </row>
    <row r="62" spans="2:7" ht="16.5">
      <c r="B62" s="206" t="s">
        <v>93</v>
      </c>
      <c r="C62" s="206"/>
      <c r="D62" s="206"/>
      <c r="E62" s="206"/>
      <c r="F62" s="150"/>
      <c r="G62" s="153">
        <f>G61-G60</f>
        <v>0</v>
      </c>
    </row>
    <row r="63" spans="2:7" ht="16.5">
      <c r="B63" s="206"/>
      <c r="C63" s="206"/>
      <c r="D63" s="206"/>
      <c r="E63" s="206"/>
      <c r="F63" s="206"/>
      <c r="G63" s="151"/>
    </row>
    <row r="64" spans="2:7" ht="16.5">
      <c r="B64" s="206" t="s">
        <v>108</v>
      </c>
      <c r="C64" s="206"/>
      <c r="D64" s="206"/>
      <c r="E64" s="206"/>
      <c r="F64" s="206"/>
      <c r="G64" s="154">
        <f>G62-G63</f>
        <v>0</v>
      </c>
    </row>
  </sheetData>
  <sheetProtection/>
  <mergeCells count="19">
    <mergeCell ref="B1:D1"/>
    <mergeCell ref="A2:A3"/>
    <mergeCell ref="B2:B3"/>
    <mergeCell ref="C2:E2"/>
    <mergeCell ref="L2:L3"/>
    <mergeCell ref="M2:M3"/>
    <mergeCell ref="N2:N3"/>
    <mergeCell ref="B57:D57"/>
    <mergeCell ref="F2:F3"/>
    <mergeCell ref="G2:G3"/>
    <mergeCell ref="H2:J2"/>
    <mergeCell ref="K2:K3"/>
    <mergeCell ref="B62:E62"/>
    <mergeCell ref="B63:F63"/>
    <mergeCell ref="B64:F64"/>
    <mergeCell ref="B58:C58"/>
    <mergeCell ref="B59:C59"/>
    <mergeCell ref="B60:D60"/>
    <mergeCell ref="B61:E61"/>
  </mergeCells>
  <printOptions/>
  <pageMargins left="0.75" right="0.75" top="1" bottom="1" header="0.5" footer="0.5"/>
  <pageSetup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65"/>
  <sheetViews>
    <sheetView zoomScalePageLayoutView="0" workbookViewId="0" topLeftCell="A34">
      <selection activeCell="N53" sqref="N53"/>
    </sheetView>
  </sheetViews>
  <sheetFormatPr defaultColWidth="9.140625" defaultRowHeight="12.75"/>
  <cols>
    <col min="1" max="1" width="28.140625" style="7" customWidth="1"/>
    <col min="2" max="2" width="7.7109375" style="7" customWidth="1"/>
    <col min="3" max="3" width="11.57421875" style="7" customWidth="1"/>
    <col min="4" max="4" width="11.00390625" style="7" customWidth="1"/>
    <col min="5" max="5" width="11.140625" style="7" customWidth="1"/>
    <col min="6" max="6" width="12.140625" style="7" customWidth="1"/>
    <col min="7" max="7" width="12.7109375" style="7" customWidth="1"/>
    <col min="8" max="8" width="10.28125" style="7" customWidth="1"/>
    <col min="9" max="9" width="11.57421875" style="20" bestFit="1" customWidth="1"/>
    <col min="10" max="10" width="13.7109375" style="23" customWidth="1"/>
    <col min="11" max="16384" width="9.140625" style="7" customWidth="1"/>
  </cols>
  <sheetData>
    <row r="1" spans="1:10" ht="15.75" thickBot="1">
      <c r="A1" s="1">
        <v>43120</v>
      </c>
      <c r="B1" s="209" t="s">
        <v>56</v>
      </c>
      <c r="C1" s="209"/>
      <c r="D1" s="209"/>
      <c r="E1" s="2"/>
      <c r="F1" s="3"/>
      <c r="G1" s="3"/>
      <c r="H1" s="3"/>
      <c r="I1" s="5"/>
      <c r="J1" s="21"/>
    </row>
    <row r="2" spans="1:10" ht="15" customHeight="1">
      <c r="A2" s="221" t="s">
        <v>48</v>
      </c>
      <c r="B2" s="187" t="s">
        <v>49</v>
      </c>
      <c r="C2" s="216" t="s">
        <v>50</v>
      </c>
      <c r="D2" s="217"/>
      <c r="E2" s="218"/>
      <c r="F2" s="216" t="s">
        <v>51</v>
      </c>
      <c r="G2" s="217"/>
      <c r="H2" s="218"/>
      <c r="I2" s="219" t="s">
        <v>52</v>
      </c>
      <c r="J2" s="214" t="s">
        <v>66</v>
      </c>
    </row>
    <row r="3" spans="1:10" ht="30.75" thickBot="1">
      <c r="A3" s="186"/>
      <c r="B3" s="188"/>
      <c r="C3" s="8" t="s">
        <v>53</v>
      </c>
      <c r="D3" s="9" t="s">
        <v>58</v>
      </c>
      <c r="E3" s="9" t="s">
        <v>55</v>
      </c>
      <c r="F3" s="8" t="s">
        <v>53</v>
      </c>
      <c r="G3" s="9" t="s">
        <v>59</v>
      </c>
      <c r="H3" s="9" t="s">
        <v>54</v>
      </c>
      <c r="I3" s="220"/>
      <c r="J3" s="215"/>
    </row>
    <row r="4" spans="1:10" ht="16.5" thickTop="1">
      <c r="A4" s="10" t="s">
        <v>0</v>
      </c>
      <c r="B4" s="11">
        <v>5</v>
      </c>
      <c r="C4" s="155">
        <f>'12'!C4</f>
        <v>0</v>
      </c>
      <c r="D4" s="155">
        <f>'01'!D4</f>
        <v>4562</v>
      </c>
      <c r="E4" s="12">
        <f>C4-D4</f>
        <v>-4562</v>
      </c>
      <c r="F4" s="155">
        <f>'12'!H4</f>
        <v>0</v>
      </c>
      <c r="G4" s="155">
        <f>'01'!I4</f>
        <v>2840</v>
      </c>
      <c r="H4" s="12">
        <f>F4-G4</f>
        <v>-2840</v>
      </c>
      <c r="I4" s="13">
        <v>1.05</v>
      </c>
      <c r="J4" s="22">
        <f>(E4+H4)*I4</f>
        <v>-7772.1</v>
      </c>
    </row>
    <row r="5" spans="1:10" ht="15.75">
      <c r="A5" s="10" t="s">
        <v>1</v>
      </c>
      <c r="B5" s="14">
        <v>46</v>
      </c>
      <c r="C5" s="155">
        <f>'12'!C5</f>
        <v>0</v>
      </c>
      <c r="D5" s="155">
        <f>'01'!D5</f>
        <v>35145</v>
      </c>
      <c r="E5" s="15">
        <f aca="true" t="shared" si="0" ref="E5:E54">C5-D5</f>
        <v>-35145</v>
      </c>
      <c r="F5" s="155">
        <f>'12'!H5</f>
        <v>0</v>
      </c>
      <c r="G5" s="155">
        <f>'01'!I5</f>
        <v>20768</v>
      </c>
      <c r="H5" s="15">
        <f aca="true" t="shared" si="1" ref="H5:H54">F5-G5</f>
        <v>-20768</v>
      </c>
      <c r="I5" s="16">
        <v>1.05</v>
      </c>
      <c r="J5" s="22">
        <f aca="true" t="shared" si="2" ref="J5:J54">(E5+H5)*I5</f>
        <v>-58708.65</v>
      </c>
    </row>
    <row r="6" spans="1:10" ht="15.75">
      <c r="A6" s="10" t="s">
        <v>2</v>
      </c>
      <c r="B6" s="14">
        <v>51</v>
      </c>
      <c r="C6" s="155">
        <f>'12'!C6</f>
        <v>0</v>
      </c>
      <c r="D6" s="155">
        <f>'01'!D6</f>
        <v>132211</v>
      </c>
      <c r="E6" s="15">
        <f t="shared" si="0"/>
        <v>-132211</v>
      </c>
      <c r="F6" s="155">
        <f>'12'!H6</f>
        <v>0</v>
      </c>
      <c r="G6" s="155">
        <f>'01'!I6</f>
        <v>65454</v>
      </c>
      <c r="H6" s="15">
        <f t="shared" si="1"/>
        <v>-65454</v>
      </c>
      <c r="I6" s="16">
        <v>1.05</v>
      </c>
      <c r="J6" s="22">
        <f t="shared" si="2"/>
        <v>-207548.25</v>
      </c>
    </row>
    <row r="7" spans="1:10" ht="15.75">
      <c r="A7" s="10" t="s">
        <v>3</v>
      </c>
      <c r="B7" s="14">
        <v>77</v>
      </c>
      <c r="C7" s="155">
        <f>'12'!C7</f>
        <v>0</v>
      </c>
      <c r="D7" s="155">
        <f>'01'!D7</f>
        <v>23460</v>
      </c>
      <c r="E7" s="15">
        <f t="shared" si="0"/>
        <v>-23460</v>
      </c>
      <c r="F7" s="155">
        <f>'12'!H7</f>
        <v>0</v>
      </c>
      <c r="G7" s="155">
        <f>'01'!I7</f>
        <v>11054</v>
      </c>
      <c r="H7" s="15">
        <f t="shared" si="1"/>
        <v>-11054</v>
      </c>
      <c r="I7" s="16">
        <v>1.05</v>
      </c>
      <c r="J7" s="22">
        <f t="shared" si="2"/>
        <v>-36239.700000000004</v>
      </c>
    </row>
    <row r="8" spans="1:10" ht="15.75">
      <c r="A8" s="10" t="s">
        <v>4</v>
      </c>
      <c r="B8" s="14">
        <v>78</v>
      </c>
      <c r="C8" s="155">
        <f>'12'!C8</f>
        <v>0</v>
      </c>
      <c r="D8" s="155">
        <f>'01'!D8</f>
        <v>64727</v>
      </c>
      <c r="E8" s="15">
        <f t="shared" si="0"/>
        <v>-64727</v>
      </c>
      <c r="F8" s="155">
        <f>'12'!H8</f>
        <v>0</v>
      </c>
      <c r="G8" s="155">
        <f>'01'!I8</f>
        <v>35345</v>
      </c>
      <c r="H8" s="15">
        <f t="shared" si="1"/>
        <v>-35345</v>
      </c>
      <c r="I8" s="16">
        <v>1.05</v>
      </c>
      <c r="J8" s="22">
        <f t="shared" si="2"/>
        <v>-105075.6</v>
      </c>
    </row>
    <row r="9" spans="1:10" ht="15.75">
      <c r="A9" s="10" t="s">
        <v>5</v>
      </c>
      <c r="B9" s="14">
        <v>82</v>
      </c>
      <c r="C9" s="155">
        <f>'12'!C9</f>
        <v>0</v>
      </c>
      <c r="D9" s="155">
        <f>'01'!D9</f>
        <v>8071</v>
      </c>
      <c r="E9" s="15">
        <f t="shared" si="0"/>
        <v>-8071</v>
      </c>
      <c r="F9" s="155">
        <f>'12'!H9</f>
        <v>0</v>
      </c>
      <c r="G9" s="155">
        <f>'01'!I9</f>
        <v>3434</v>
      </c>
      <c r="H9" s="15">
        <f t="shared" si="1"/>
        <v>-3434</v>
      </c>
      <c r="I9" s="16">
        <v>1.05</v>
      </c>
      <c r="J9" s="22">
        <f t="shared" si="2"/>
        <v>-12080.25</v>
      </c>
    </row>
    <row r="10" spans="1:10" ht="15.75">
      <c r="A10" s="10" t="s">
        <v>6</v>
      </c>
      <c r="B10" s="14">
        <v>91</v>
      </c>
      <c r="C10" s="155">
        <f>'12'!C10</f>
        <v>0</v>
      </c>
      <c r="D10" s="155">
        <f>'01'!D10</f>
        <v>1457</v>
      </c>
      <c r="E10" s="15">
        <f t="shared" si="0"/>
        <v>-1457</v>
      </c>
      <c r="F10" s="155">
        <f>'12'!H10</f>
        <v>0</v>
      </c>
      <c r="G10" s="155">
        <f>'01'!I10</f>
        <v>844</v>
      </c>
      <c r="H10" s="15">
        <f t="shared" si="1"/>
        <v>-844</v>
      </c>
      <c r="I10" s="16">
        <v>1.05</v>
      </c>
      <c r="J10" s="22">
        <f t="shared" si="2"/>
        <v>-2416.05</v>
      </c>
    </row>
    <row r="11" spans="1:10" ht="15.75">
      <c r="A11" s="10" t="s">
        <v>7</v>
      </c>
      <c r="B11" s="14">
        <v>92</v>
      </c>
      <c r="C11" s="155">
        <f>'12'!C11</f>
        <v>0</v>
      </c>
      <c r="D11" s="155">
        <f>'01'!D11</f>
        <v>91716</v>
      </c>
      <c r="E11" s="15">
        <f t="shared" si="0"/>
        <v>-91716</v>
      </c>
      <c r="F11" s="155">
        <f>'12'!H11</f>
        <v>0</v>
      </c>
      <c r="G11" s="155">
        <f>'01'!I11</f>
        <v>55739</v>
      </c>
      <c r="H11" s="15">
        <f t="shared" si="1"/>
        <v>-55739</v>
      </c>
      <c r="I11" s="16">
        <v>1.05</v>
      </c>
      <c r="J11" s="22">
        <f t="shared" si="2"/>
        <v>-154827.75</v>
      </c>
    </row>
    <row r="12" spans="1:10" ht="15.75">
      <c r="A12" s="10" t="s">
        <v>8</v>
      </c>
      <c r="B12" s="14">
        <v>93</v>
      </c>
      <c r="C12" s="155">
        <f>'12'!C12</f>
        <v>0</v>
      </c>
      <c r="D12" s="155">
        <f>'01'!D12</f>
        <v>170656</v>
      </c>
      <c r="E12" s="15">
        <f t="shared" si="0"/>
        <v>-170656</v>
      </c>
      <c r="F12" s="155">
        <f>'12'!H12</f>
        <v>0</v>
      </c>
      <c r="G12" s="155">
        <f>'01'!I12</f>
        <v>104734</v>
      </c>
      <c r="H12" s="15">
        <f t="shared" si="1"/>
        <v>-104734</v>
      </c>
      <c r="I12" s="16">
        <v>1.05</v>
      </c>
      <c r="J12" s="22">
        <f t="shared" si="2"/>
        <v>-289159.5</v>
      </c>
    </row>
    <row r="13" spans="1:10" ht="15.75">
      <c r="A13" s="10" t="s">
        <v>9</v>
      </c>
      <c r="B13" s="14">
        <v>95</v>
      </c>
      <c r="C13" s="155">
        <f>'12'!C13</f>
        <v>0</v>
      </c>
      <c r="D13" s="155">
        <f>'01'!D13</f>
        <v>2448</v>
      </c>
      <c r="E13" s="15">
        <f t="shared" si="0"/>
        <v>-2448</v>
      </c>
      <c r="F13" s="155">
        <f>'12'!H13</f>
        <v>0</v>
      </c>
      <c r="G13" s="155">
        <f>'01'!I13</f>
        <v>524</v>
      </c>
      <c r="H13" s="15">
        <f t="shared" si="1"/>
        <v>-524</v>
      </c>
      <c r="I13" s="16">
        <v>1.05</v>
      </c>
      <c r="J13" s="22">
        <f t="shared" si="2"/>
        <v>-3120.6</v>
      </c>
    </row>
    <row r="14" spans="1:10" ht="15.75">
      <c r="A14" s="10" t="s">
        <v>10</v>
      </c>
      <c r="B14" s="14">
        <v>96</v>
      </c>
      <c r="C14" s="155">
        <f>'12'!C14</f>
        <v>0</v>
      </c>
      <c r="D14" s="155">
        <f>'01'!D14</f>
        <v>8021</v>
      </c>
      <c r="E14" s="15">
        <f t="shared" si="0"/>
        <v>-8021</v>
      </c>
      <c r="F14" s="155">
        <f>'12'!H14</f>
        <v>0</v>
      </c>
      <c r="G14" s="155">
        <f>'01'!I14</f>
        <v>4190</v>
      </c>
      <c r="H14" s="15">
        <f t="shared" si="1"/>
        <v>-4190</v>
      </c>
      <c r="I14" s="16">
        <v>1.05</v>
      </c>
      <c r="J14" s="22">
        <f t="shared" si="2"/>
        <v>-12821.550000000001</v>
      </c>
    </row>
    <row r="15" spans="1:10" ht="15.75">
      <c r="A15" s="10" t="s">
        <v>11</v>
      </c>
      <c r="B15" s="14">
        <v>97</v>
      </c>
      <c r="C15" s="155">
        <f>'12'!C15</f>
        <v>0</v>
      </c>
      <c r="D15" s="155">
        <f>'01'!D15</f>
        <v>59678</v>
      </c>
      <c r="E15" s="15">
        <f t="shared" si="0"/>
        <v>-59678</v>
      </c>
      <c r="F15" s="155">
        <f>'12'!H15</f>
        <v>0</v>
      </c>
      <c r="G15" s="155">
        <f>'01'!I15</f>
        <v>29403</v>
      </c>
      <c r="H15" s="15">
        <f t="shared" si="1"/>
        <v>-29403</v>
      </c>
      <c r="I15" s="16">
        <v>1.05</v>
      </c>
      <c r="J15" s="22">
        <f t="shared" si="2"/>
        <v>-93535.05</v>
      </c>
    </row>
    <row r="16" spans="1:10" ht="15.75">
      <c r="A16" s="10" t="s">
        <v>12</v>
      </c>
      <c r="B16" s="14">
        <v>100</v>
      </c>
      <c r="C16" s="155">
        <f>'12'!C16</f>
        <v>0</v>
      </c>
      <c r="D16" s="155">
        <f>'01'!D16</f>
        <v>7104</v>
      </c>
      <c r="E16" s="15">
        <f t="shared" si="0"/>
        <v>-7104</v>
      </c>
      <c r="F16" s="155">
        <f>'12'!H16</f>
        <v>0</v>
      </c>
      <c r="G16" s="155">
        <f>'01'!I16</f>
        <v>2530</v>
      </c>
      <c r="H16" s="15">
        <f t="shared" si="1"/>
        <v>-2530</v>
      </c>
      <c r="I16" s="16">
        <v>1.05</v>
      </c>
      <c r="J16" s="22">
        <f t="shared" si="2"/>
        <v>-10115.7</v>
      </c>
    </row>
    <row r="17" spans="1:10" ht="15.75">
      <c r="A17" s="10" t="s">
        <v>13</v>
      </c>
      <c r="B17" s="14">
        <v>102</v>
      </c>
      <c r="C17" s="155">
        <f>'12'!C17</f>
        <v>0</v>
      </c>
      <c r="D17" s="155">
        <f>'01'!D17</f>
        <v>2559</v>
      </c>
      <c r="E17" s="15">
        <f t="shared" si="0"/>
        <v>-2559</v>
      </c>
      <c r="F17" s="155">
        <f>'12'!H17</f>
        <v>0</v>
      </c>
      <c r="G17" s="155">
        <f>'01'!I17</f>
        <v>5208</v>
      </c>
      <c r="H17" s="15">
        <f t="shared" si="1"/>
        <v>-5208</v>
      </c>
      <c r="I17" s="16">
        <v>1.05</v>
      </c>
      <c r="J17" s="22">
        <f t="shared" si="2"/>
        <v>-8155.35</v>
      </c>
    </row>
    <row r="18" spans="1:10" ht="15.75">
      <c r="A18" s="10" t="s">
        <v>14</v>
      </c>
      <c r="B18" s="14">
        <v>119</v>
      </c>
      <c r="C18" s="155">
        <f>'12'!C18</f>
        <v>0</v>
      </c>
      <c r="D18" s="155">
        <f>'01'!D18</f>
        <v>9695</v>
      </c>
      <c r="E18" s="15">
        <f t="shared" si="0"/>
        <v>-9695</v>
      </c>
      <c r="F18" s="155">
        <f>'12'!H18</f>
        <v>0</v>
      </c>
      <c r="G18" s="155">
        <f>'01'!I18</f>
        <v>0</v>
      </c>
      <c r="H18" s="15">
        <f t="shared" si="1"/>
        <v>0</v>
      </c>
      <c r="I18" s="16">
        <v>1.05</v>
      </c>
      <c r="J18" s="22">
        <f t="shared" si="2"/>
        <v>-10179.75</v>
      </c>
    </row>
    <row r="19" spans="1:10" ht="15.75">
      <c r="A19" s="10" t="s">
        <v>15</v>
      </c>
      <c r="B19" s="14">
        <v>121</v>
      </c>
      <c r="C19" s="155">
        <f>'12'!C19</f>
        <v>0</v>
      </c>
      <c r="D19" s="155">
        <f>'01'!D19</f>
        <v>12937</v>
      </c>
      <c r="E19" s="15">
        <f t="shared" si="0"/>
        <v>-12937</v>
      </c>
      <c r="F19" s="155">
        <f>'12'!H19</f>
        <v>0</v>
      </c>
      <c r="G19" s="155">
        <f>'01'!I19</f>
        <v>0</v>
      </c>
      <c r="H19" s="15">
        <f t="shared" si="1"/>
        <v>0</v>
      </c>
      <c r="I19" s="16">
        <v>1.05</v>
      </c>
      <c r="J19" s="22">
        <f t="shared" si="2"/>
        <v>-13583.85</v>
      </c>
    </row>
    <row r="20" spans="1:10" ht="15.75">
      <c r="A20" s="10" t="s">
        <v>16</v>
      </c>
      <c r="B20" s="14">
        <v>123</v>
      </c>
      <c r="C20" s="155">
        <f>'12'!C20</f>
        <v>0</v>
      </c>
      <c r="D20" s="155">
        <f>'01'!D20</f>
        <v>2833</v>
      </c>
      <c r="E20" s="15">
        <f t="shared" si="0"/>
        <v>-2833</v>
      </c>
      <c r="F20" s="155">
        <f>'12'!H20</f>
        <v>0</v>
      </c>
      <c r="G20" s="155">
        <f>'01'!I20</f>
        <v>1028</v>
      </c>
      <c r="H20" s="15">
        <f t="shared" si="1"/>
        <v>-1028</v>
      </c>
      <c r="I20" s="16">
        <v>1.05</v>
      </c>
      <c r="J20" s="22">
        <f t="shared" si="2"/>
        <v>-4054.05</v>
      </c>
    </row>
    <row r="21" spans="1:10" ht="15.75">
      <c r="A21" s="10" t="s">
        <v>17</v>
      </c>
      <c r="B21" s="14">
        <v>126</v>
      </c>
      <c r="C21" s="155">
        <f>'12'!C21</f>
        <v>0</v>
      </c>
      <c r="D21" s="155">
        <f>'01'!D21</f>
        <v>5120</v>
      </c>
      <c r="E21" s="15">
        <f t="shared" si="0"/>
        <v>-5120</v>
      </c>
      <c r="F21" s="155">
        <f>'12'!H21</f>
        <v>0</v>
      </c>
      <c r="G21" s="155">
        <f>'01'!I21</f>
        <v>3800</v>
      </c>
      <c r="H21" s="15">
        <f t="shared" si="1"/>
        <v>-3800</v>
      </c>
      <c r="I21" s="16">
        <v>1.05</v>
      </c>
      <c r="J21" s="22">
        <f t="shared" si="2"/>
        <v>-9366</v>
      </c>
    </row>
    <row r="22" spans="1:10" ht="15.75">
      <c r="A22" s="10" t="s">
        <v>18</v>
      </c>
      <c r="B22" s="14">
        <v>142</v>
      </c>
      <c r="C22" s="155">
        <f>'12'!C22</f>
        <v>0</v>
      </c>
      <c r="D22" s="155">
        <f>'01'!D22</f>
        <v>3965</v>
      </c>
      <c r="E22" s="15">
        <f t="shared" si="0"/>
        <v>-3965</v>
      </c>
      <c r="F22" s="155">
        <f>'12'!H22</f>
        <v>0</v>
      </c>
      <c r="G22" s="155">
        <f>'01'!I22</f>
        <v>2006</v>
      </c>
      <c r="H22" s="15">
        <f t="shared" si="1"/>
        <v>-2006</v>
      </c>
      <c r="I22" s="16">
        <v>1.05</v>
      </c>
      <c r="J22" s="22">
        <f t="shared" si="2"/>
        <v>-6269.55</v>
      </c>
    </row>
    <row r="23" spans="1:10" ht="15.75">
      <c r="A23" s="10" t="s">
        <v>19</v>
      </c>
      <c r="B23" s="14">
        <v>143</v>
      </c>
      <c r="C23" s="155">
        <f>'12'!C23</f>
        <v>0</v>
      </c>
      <c r="D23" s="155">
        <f>'01'!D23</f>
        <v>15904</v>
      </c>
      <c r="E23" s="15">
        <f t="shared" si="0"/>
        <v>-15904</v>
      </c>
      <c r="F23" s="155">
        <f>'12'!H23</f>
        <v>0</v>
      </c>
      <c r="G23" s="155">
        <f>'01'!I23</f>
        <v>9200</v>
      </c>
      <c r="H23" s="15">
        <f t="shared" si="1"/>
        <v>-9200</v>
      </c>
      <c r="I23" s="16">
        <v>1.05</v>
      </c>
      <c r="J23" s="22">
        <f t="shared" si="2"/>
        <v>-26359.2</v>
      </c>
    </row>
    <row r="24" spans="1:10" ht="15.75">
      <c r="A24" s="10" t="s">
        <v>20</v>
      </c>
      <c r="B24" s="14">
        <v>144</v>
      </c>
      <c r="C24" s="155">
        <f>'12'!C24</f>
        <v>0</v>
      </c>
      <c r="D24" s="155">
        <f>'01'!D24</f>
        <v>4043</v>
      </c>
      <c r="E24" s="15">
        <f t="shared" si="0"/>
        <v>-4043</v>
      </c>
      <c r="F24" s="155">
        <f>'12'!H24</f>
        <v>0</v>
      </c>
      <c r="G24" s="155">
        <f>'01'!I24</f>
        <v>1354</v>
      </c>
      <c r="H24" s="15">
        <f t="shared" si="1"/>
        <v>-1354</v>
      </c>
      <c r="I24" s="16">
        <v>1.05</v>
      </c>
      <c r="J24" s="22">
        <f t="shared" si="2"/>
        <v>-5666.85</v>
      </c>
    </row>
    <row r="25" spans="1:10" ht="15.75">
      <c r="A25" s="10" t="s">
        <v>21</v>
      </c>
      <c r="B25" s="14">
        <v>145</v>
      </c>
      <c r="C25" s="155">
        <f>'12'!C25</f>
        <v>0</v>
      </c>
      <c r="D25" s="155">
        <f>'01'!D25</f>
        <v>16722</v>
      </c>
      <c r="E25" s="15">
        <f t="shared" si="0"/>
        <v>-16722</v>
      </c>
      <c r="F25" s="155">
        <f>'12'!H25</f>
        <v>0</v>
      </c>
      <c r="G25" s="155">
        <f>'01'!I25</f>
        <v>9420</v>
      </c>
      <c r="H25" s="15">
        <f t="shared" si="1"/>
        <v>-9420</v>
      </c>
      <c r="I25" s="16">
        <v>1.05</v>
      </c>
      <c r="J25" s="22">
        <f t="shared" si="2"/>
        <v>-27449.100000000002</v>
      </c>
    </row>
    <row r="26" spans="1:10" ht="15.75">
      <c r="A26" s="10" t="s">
        <v>22</v>
      </c>
      <c r="B26" s="14">
        <v>148</v>
      </c>
      <c r="C26" s="155">
        <f>'12'!C26</f>
        <v>0</v>
      </c>
      <c r="D26" s="155">
        <f>'01'!D26</f>
        <v>2459</v>
      </c>
      <c r="E26" s="15">
        <f t="shared" si="0"/>
        <v>-2459</v>
      </c>
      <c r="F26" s="155">
        <f>'12'!H26</f>
        <v>0</v>
      </c>
      <c r="G26" s="155">
        <f>'01'!I26</f>
        <v>775</v>
      </c>
      <c r="H26" s="15">
        <f t="shared" si="1"/>
        <v>-775</v>
      </c>
      <c r="I26" s="16">
        <v>1.05</v>
      </c>
      <c r="J26" s="22">
        <f t="shared" si="2"/>
        <v>-3395.7000000000003</v>
      </c>
    </row>
    <row r="27" spans="1:10" ht="15.75">
      <c r="A27" s="10" t="s">
        <v>23</v>
      </c>
      <c r="B27" s="14">
        <v>151</v>
      </c>
      <c r="C27" s="155">
        <f>'12'!C27</f>
        <v>0</v>
      </c>
      <c r="D27" s="155">
        <f>'01'!D27</f>
        <v>10645</v>
      </c>
      <c r="E27" s="15">
        <f t="shared" si="0"/>
        <v>-10645</v>
      </c>
      <c r="F27" s="155">
        <f>'12'!H27</f>
        <v>0</v>
      </c>
      <c r="G27" s="155">
        <f>'01'!I27</f>
        <v>4442</v>
      </c>
      <c r="H27" s="15">
        <f t="shared" si="1"/>
        <v>-4442</v>
      </c>
      <c r="I27" s="16">
        <v>1.05</v>
      </c>
      <c r="J27" s="22">
        <f t="shared" si="2"/>
        <v>-15841.35</v>
      </c>
    </row>
    <row r="28" spans="1:10" ht="15.75">
      <c r="A28" s="10" t="s">
        <v>24</v>
      </c>
      <c r="B28" s="14">
        <v>153</v>
      </c>
      <c r="C28" s="155">
        <f>'12'!C28</f>
        <v>0</v>
      </c>
      <c r="D28" s="155">
        <f>'01'!D28</f>
        <v>140366</v>
      </c>
      <c r="E28" s="15">
        <f t="shared" si="0"/>
        <v>-140366</v>
      </c>
      <c r="F28" s="155">
        <f>'12'!H28</f>
        <v>0</v>
      </c>
      <c r="G28" s="155">
        <f>'01'!I28</f>
        <v>92654</v>
      </c>
      <c r="H28" s="15">
        <f t="shared" si="1"/>
        <v>-92654</v>
      </c>
      <c r="I28" s="16">
        <v>1.05</v>
      </c>
      <c r="J28" s="22">
        <f t="shared" si="2"/>
        <v>-244671</v>
      </c>
    </row>
    <row r="29" spans="1:10" ht="15.75">
      <c r="A29" s="10" t="s">
        <v>25</v>
      </c>
      <c r="B29" s="14">
        <v>155</v>
      </c>
      <c r="C29" s="155">
        <f>'12'!C29</f>
        <v>0</v>
      </c>
      <c r="D29" s="155">
        <f>'01'!D29</f>
        <v>181180</v>
      </c>
      <c r="E29" s="15">
        <f t="shared" si="0"/>
        <v>-181180</v>
      </c>
      <c r="F29" s="155">
        <f>'12'!H29</f>
        <v>0</v>
      </c>
      <c r="G29" s="155">
        <f>'01'!I29</f>
        <v>106358</v>
      </c>
      <c r="H29" s="15">
        <f t="shared" si="1"/>
        <v>-106358</v>
      </c>
      <c r="I29" s="16">
        <v>1.05</v>
      </c>
      <c r="J29" s="22">
        <f t="shared" si="2"/>
        <v>-301914.9</v>
      </c>
    </row>
    <row r="30" spans="1:10" ht="15.75">
      <c r="A30" s="10" t="s">
        <v>26</v>
      </c>
      <c r="B30" s="14">
        <v>158</v>
      </c>
      <c r="C30" s="155">
        <f>'12'!C30</f>
        <v>0</v>
      </c>
      <c r="D30" s="155">
        <f>'01'!D30</f>
        <v>30945</v>
      </c>
      <c r="E30" s="15">
        <f t="shared" si="0"/>
        <v>-30945</v>
      </c>
      <c r="F30" s="155">
        <f>'12'!H30</f>
        <v>0</v>
      </c>
      <c r="G30" s="155">
        <f>'01'!I30</f>
        <v>13409</v>
      </c>
      <c r="H30" s="15">
        <f t="shared" si="1"/>
        <v>-13409</v>
      </c>
      <c r="I30" s="16">
        <v>1.05</v>
      </c>
      <c r="J30" s="22">
        <f t="shared" si="2"/>
        <v>-46571.700000000004</v>
      </c>
    </row>
    <row r="31" spans="1:10" ht="15.75">
      <c r="A31" s="10" t="s">
        <v>27</v>
      </c>
      <c r="B31" s="14">
        <v>159</v>
      </c>
      <c r="C31" s="155">
        <f>'12'!C31</f>
        <v>0</v>
      </c>
      <c r="D31" s="155">
        <f>'01'!D31</f>
        <v>29083</v>
      </c>
      <c r="E31" s="15">
        <f t="shared" si="0"/>
        <v>-29083</v>
      </c>
      <c r="F31" s="155">
        <f>'12'!H31</f>
        <v>0</v>
      </c>
      <c r="G31" s="155">
        <f>'01'!I31</f>
        <v>13073</v>
      </c>
      <c r="H31" s="15">
        <f t="shared" si="1"/>
        <v>-13073</v>
      </c>
      <c r="I31" s="16">
        <v>1.05</v>
      </c>
      <c r="J31" s="22">
        <f t="shared" si="2"/>
        <v>-44263.8</v>
      </c>
    </row>
    <row r="32" spans="1:10" ht="15.75">
      <c r="A32" s="10" t="s">
        <v>28</v>
      </c>
      <c r="B32" s="14">
        <v>160</v>
      </c>
      <c r="C32" s="155">
        <f>'12'!C32</f>
        <v>0</v>
      </c>
      <c r="D32" s="155">
        <f>'01'!D32</f>
        <v>26555</v>
      </c>
      <c r="E32" s="15">
        <f t="shared" si="0"/>
        <v>-26555</v>
      </c>
      <c r="F32" s="155">
        <f>'12'!H32</f>
        <v>0</v>
      </c>
      <c r="G32" s="155">
        <f>'01'!I32</f>
        <v>16782</v>
      </c>
      <c r="H32" s="15">
        <f t="shared" si="1"/>
        <v>-16782</v>
      </c>
      <c r="I32" s="16">
        <v>1.05</v>
      </c>
      <c r="J32" s="22">
        <f t="shared" si="2"/>
        <v>-45503.85</v>
      </c>
    </row>
    <row r="33" spans="1:10" ht="15.75">
      <c r="A33" s="10" t="s">
        <v>29</v>
      </c>
      <c r="B33" s="14">
        <v>161</v>
      </c>
      <c r="C33" s="155">
        <f>'12'!C33</f>
        <v>0</v>
      </c>
      <c r="D33" s="155">
        <f>'01'!D33</f>
        <v>113</v>
      </c>
      <c r="E33" s="15">
        <f t="shared" si="0"/>
        <v>-113</v>
      </c>
      <c r="F33" s="155">
        <f>'12'!H33</f>
        <v>0</v>
      </c>
      <c r="G33" s="155">
        <f>'01'!I33</f>
        <v>24</v>
      </c>
      <c r="H33" s="15">
        <f t="shared" si="1"/>
        <v>-24</v>
      </c>
      <c r="I33" s="16">
        <v>1.05</v>
      </c>
      <c r="J33" s="22">
        <f t="shared" si="2"/>
        <v>-143.85</v>
      </c>
    </row>
    <row r="34" spans="1:10" ht="15.75">
      <c r="A34" s="10" t="s">
        <v>30</v>
      </c>
      <c r="B34" s="14">
        <v>163</v>
      </c>
      <c r="C34" s="155">
        <f>'12'!C34</f>
        <v>0</v>
      </c>
      <c r="D34" s="155">
        <f>'01'!D34</f>
        <v>37254</v>
      </c>
      <c r="E34" s="15">
        <f t="shared" si="0"/>
        <v>-37254</v>
      </c>
      <c r="F34" s="155">
        <f>'12'!H34</f>
        <v>0</v>
      </c>
      <c r="G34" s="155">
        <f>'01'!I34</f>
        <v>25280</v>
      </c>
      <c r="H34" s="15">
        <f t="shared" si="1"/>
        <v>-25280</v>
      </c>
      <c r="I34" s="16">
        <v>1.05</v>
      </c>
      <c r="J34" s="22">
        <f t="shared" si="2"/>
        <v>-65660.7</v>
      </c>
    </row>
    <row r="35" spans="1:10" ht="15.75">
      <c r="A35" s="10" t="s">
        <v>31</v>
      </c>
      <c r="B35" s="14">
        <v>164</v>
      </c>
      <c r="C35" s="155">
        <f>'12'!C35</f>
        <v>0</v>
      </c>
      <c r="D35" s="155">
        <f>'01'!D35</f>
        <v>9273</v>
      </c>
      <c r="E35" s="15">
        <f t="shared" si="0"/>
        <v>-9273</v>
      </c>
      <c r="F35" s="155">
        <f>'12'!H35</f>
        <v>0</v>
      </c>
      <c r="G35" s="155">
        <f>'01'!I35</f>
        <v>9107</v>
      </c>
      <c r="H35" s="15">
        <f t="shared" si="1"/>
        <v>-9107</v>
      </c>
      <c r="I35" s="16">
        <v>1.05</v>
      </c>
      <c r="J35" s="22">
        <f t="shared" si="2"/>
        <v>-19299</v>
      </c>
    </row>
    <row r="36" spans="1:10" ht="15.75">
      <c r="A36" s="10" t="s">
        <v>32</v>
      </c>
      <c r="B36" s="14">
        <v>165</v>
      </c>
      <c r="C36" s="155">
        <f>'12'!C36</f>
        <v>0</v>
      </c>
      <c r="D36" s="155">
        <f>'01'!D36</f>
        <v>92428</v>
      </c>
      <c r="E36" s="15">
        <f t="shared" si="0"/>
        <v>-92428</v>
      </c>
      <c r="F36" s="155">
        <f>'12'!H36</f>
        <v>0</v>
      </c>
      <c r="G36" s="155">
        <f>'01'!I36</f>
        <v>60117</v>
      </c>
      <c r="H36" s="15">
        <f t="shared" si="1"/>
        <v>-60117</v>
      </c>
      <c r="I36" s="16">
        <v>1.05</v>
      </c>
      <c r="J36" s="22">
        <f t="shared" si="2"/>
        <v>-160172.25</v>
      </c>
    </row>
    <row r="37" spans="1:10" ht="15.75">
      <c r="A37" s="10" t="s">
        <v>33</v>
      </c>
      <c r="B37" s="14">
        <v>169</v>
      </c>
      <c r="C37" s="155">
        <f>'12'!C37</f>
        <v>0</v>
      </c>
      <c r="D37" s="155">
        <f>'01'!D37</f>
        <v>32709</v>
      </c>
      <c r="E37" s="15">
        <f t="shared" si="0"/>
        <v>-32709</v>
      </c>
      <c r="F37" s="155">
        <f>'12'!H37</f>
        <v>0</v>
      </c>
      <c r="G37" s="155">
        <f>'01'!I37</f>
        <v>17999</v>
      </c>
      <c r="H37" s="15">
        <f t="shared" si="1"/>
        <v>-17999</v>
      </c>
      <c r="I37" s="16">
        <v>1.05</v>
      </c>
      <c r="J37" s="22">
        <f t="shared" si="2"/>
        <v>-53243.4</v>
      </c>
    </row>
    <row r="38" spans="1:10" ht="15.75">
      <c r="A38" s="10" t="s">
        <v>34</v>
      </c>
      <c r="B38" s="14">
        <v>170</v>
      </c>
      <c r="C38" s="155">
        <f>'12'!C38</f>
        <v>0</v>
      </c>
      <c r="D38" s="155">
        <f>'01'!D38</f>
        <v>36900</v>
      </c>
      <c r="E38" s="15">
        <f t="shared" si="0"/>
        <v>-36900</v>
      </c>
      <c r="F38" s="155">
        <f>'12'!H38</f>
        <v>0</v>
      </c>
      <c r="G38" s="155">
        <f>'01'!I38</f>
        <v>38000</v>
      </c>
      <c r="H38" s="15">
        <f t="shared" si="1"/>
        <v>-38000</v>
      </c>
      <c r="I38" s="16">
        <v>1.05</v>
      </c>
      <c r="J38" s="22">
        <f t="shared" si="2"/>
        <v>-78645</v>
      </c>
    </row>
    <row r="39" spans="1:10" ht="15.75">
      <c r="A39" s="10" t="s">
        <v>35</v>
      </c>
      <c r="B39" s="14">
        <v>173</v>
      </c>
      <c r="C39" s="155">
        <f>'12'!C39</f>
        <v>0</v>
      </c>
      <c r="D39" s="155">
        <f>'01'!D39</f>
        <v>17124</v>
      </c>
      <c r="E39" s="15">
        <f t="shared" si="0"/>
        <v>-17124</v>
      </c>
      <c r="F39" s="155">
        <f>'12'!H39</f>
        <v>0</v>
      </c>
      <c r="G39" s="155">
        <f>'01'!I39</f>
        <v>9975</v>
      </c>
      <c r="H39" s="15">
        <f t="shared" si="1"/>
        <v>-9975</v>
      </c>
      <c r="I39" s="16">
        <v>1.05</v>
      </c>
      <c r="J39" s="22">
        <f t="shared" si="2"/>
        <v>-28453.95</v>
      </c>
    </row>
    <row r="40" spans="1:10" ht="15.75">
      <c r="A40" s="10" t="s">
        <v>36</v>
      </c>
      <c r="B40" s="14">
        <v>178</v>
      </c>
      <c r="C40" s="155">
        <f>'12'!C40</f>
        <v>0</v>
      </c>
      <c r="D40" s="155">
        <f>'01'!D40</f>
        <v>173733</v>
      </c>
      <c r="E40" s="15">
        <f t="shared" si="0"/>
        <v>-173733</v>
      </c>
      <c r="F40" s="155">
        <f>'12'!H40</f>
        <v>0</v>
      </c>
      <c r="G40" s="155">
        <f>'01'!I40</f>
        <v>109895</v>
      </c>
      <c r="H40" s="15">
        <f t="shared" si="1"/>
        <v>-109895</v>
      </c>
      <c r="I40" s="16">
        <v>1.05</v>
      </c>
      <c r="J40" s="22">
        <f t="shared" si="2"/>
        <v>-297809.4</v>
      </c>
    </row>
    <row r="41" spans="1:10" ht="15.75">
      <c r="A41" s="10" t="s">
        <v>37</v>
      </c>
      <c r="B41" s="14">
        <v>180</v>
      </c>
      <c r="C41" s="155">
        <f>'12'!C41</f>
        <v>0</v>
      </c>
      <c r="D41" s="155">
        <f>'01'!D41</f>
        <v>111686</v>
      </c>
      <c r="E41" s="15">
        <f t="shared" si="0"/>
        <v>-111686</v>
      </c>
      <c r="F41" s="155">
        <f>'12'!H41</f>
        <v>0</v>
      </c>
      <c r="G41" s="155">
        <f>'01'!I41</f>
        <v>56998</v>
      </c>
      <c r="H41" s="15">
        <f t="shared" si="1"/>
        <v>-56998</v>
      </c>
      <c r="I41" s="16">
        <v>1.05</v>
      </c>
      <c r="J41" s="22">
        <f t="shared" si="2"/>
        <v>-177118.2</v>
      </c>
    </row>
    <row r="42" spans="1:10" ht="15.75">
      <c r="A42" s="10" t="s">
        <v>38</v>
      </c>
      <c r="B42" s="14">
        <v>182</v>
      </c>
      <c r="C42" s="155">
        <f>'12'!C42</f>
        <v>0</v>
      </c>
      <c r="D42" s="155">
        <f>'01'!D42</f>
        <v>36702</v>
      </c>
      <c r="E42" s="15">
        <f t="shared" si="0"/>
        <v>-36702</v>
      </c>
      <c r="F42" s="155">
        <f>'12'!H42</f>
        <v>0</v>
      </c>
      <c r="G42" s="155">
        <f>'01'!I42</f>
        <v>9771</v>
      </c>
      <c r="H42" s="15">
        <f t="shared" si="1"/>
        <v>-9771</v>
      </c>
      <c r="I42" s="16">
        <v>1.05</v>
      </c>
      <c r="J42" s="22">
        <f t="shared" si="2"/>
        <v>-48796.65</v>
      </c>
    </row>
    <row r="43" spans="1:10" ht="15.75">
      <c r="A43" s="10" t="s">
        <v>39</v>
      </c>
      <c r="B43" s="14">
        <v>185</v>
      </c>
      <c r="C43" s="155">
        <f>'12'!C43</f>
        <v>0</v>
      </c>
      <c r="D43" s="155">
        <f>'01'!D43</f>
        <v>738</v>
      </c>
      <c r="E43" s="15">
        <f t="shared" si="0"/>
        <v>-738</v>
      </c>
      <c r="F43" s="155">
        <f>'12'!H43</f>
        <v>0</v>
      </c>
      <c r="G43" s="155">
        <f>'01'!I43</f>
        <v>414</v>
      </c>
      <c r="H43" s="15">
        <f t="shared" si="1"/>
        <v>-414</v>
      </c>
      <c r="I43" s="16">
        <v>1.05</v>
      </c>
      <c r="J43" s="22">
        <f t="shared" si="2"/>
        <v>-1209.6000000000001</v>
      </c>
    </row>
    <row r="44" spans="1:10" ht="15.75">
      <c r="A44" s="10" t="s">
        <v>40</v>
      </c>
      <c r="B44" s="14">
        <v>187</v>
      </c>
      <c r="C44" s="155">
        <f>'12'!C44</f>
        <v>0</v>
      </c>
      <c r="D44" s="155">
        <f>'01'!D44</f>
        <v>52546</v>
      </c>
      <c r="E44" s="15">
        <f t="shared" si="0"/>
        <v>-52546</v>
      </c>
      <c r="F44" s="155">
        <f>'12'!H44</f>
        <v>0</v>
      </c>
      <c r="G44" s="155">
        <f>'01'!I44</f>
        <v>32443</v>
      </c>
      <c r="H44" s="15">
        <f t="shared" si="1"/>
        <v>-32443</v>
      </c>
      <c r="I44" s="16">
        <v>1.05</v>
      </c>
      <c r="J44" s="22">
        <f t="shared" si="2"/>
        <v>-89238.45</v>
      </c>
    </row>
    <row r="45" spans="1:10" ht="15.75">
      <c r="A45" s="10" t="s">
        <v>41</v>
      </c>
      <c r="B45" s="14">
        <v>201</v>
      </c>
      <c r="C45" s="155">
        <f>'12'!C45</f>
        <v>0</v>
      </c>
      <c r="D45" s="155">
        <f>'01'!D45</f>
        <v>1790</v>
      </c>
      <c r="E45" s="15">
        <f t="shared" si="0"/>
        <v>-1790</v>
      </c>
      <c r="F45" s="155">
        <f>'12'!H45</f>
        <v>0</v>
      </c>
      <c r="G45" s="155">
        <f>'01'!I45</f>
        <v>968</v>
      </c>
      <c r="H45" s="15">
        <f t="shared" si="1"/>
        <v>-968</v>
      </c>
      <c r="I45" s="16">
        <v>1.05</v>
      </c>
      <c r="J45" s="22">
        <f t="shared" si="2"/>
        <v>-2895.9</v>
      </c>
    </row>
    <row r="46" spans="1:10" ht="15.75">
      <c r="A46" s="10" t="s">
        <v>42</v>
      </c>
      <c r="B46" s="14">
        <v>202</v>
      </c>
      <c r="C46" s="155">
        <f>'12'!C46</f>
        <v>0</v>
      </c>
      <c r="D46" s="155">
        <f>'01'!D46</f>
        <v>16519</v>
      </c>
      <c r="E46" s="15">
        <f t="shared" si="0"/>
        <v>-16519</v>
      </c>
      <c r="F46" s="155">
        <f>'12'!H46</f>
        <v>0</v>
      </c>
      <c r="G46" s="155">
        <f>'01'!I46</f>
        <v>7547</v>
      </c>
      <c r="H46" s="15">
        <f t="shared" si="1"/>
        <v>-7547</v>
      </c>
      <c r="I46" s="16">
        <v>1.05</v>
      </c>
      <c r="J46" s="22">
        <f t="shared" si="2"/>
        <v>-25269.3</v>
      </c>
    </row>
    <row r="47" spans="1:10" ht="15.75">
      <c r="A47" s="10" t="s">
        <v>43</v>
      </c>
      <c r="B47" s="14">
        <v>203</v>
      </c>
      <c r="C47" s="155">
        <f>'12'!C47</f>
        <v>0</v>
      </c>
      <c r="D47" s="155">
        <f>'01'!D47</f>
        <v>3288</v>
      </c>
      <c r="E47" s="15">
        <f t="shared" si="0"/>
        <v>-3288</v>
      </c>
      <c r="F47" s="155">
        <f>'12'!H47</f>
        <v>0</v>
      </c>
      <c r="G47" s="155">
        <f>'01'!I47</f>
        <v>626</v>
      </c>
      <c r="H47" s="15">
        <f t="shared" si="1"/>
        <v>-626</v>
      </c>
      <c r="I47" s="16">
        <v>1.05</v>
      </c>
      <c r="J47" s="22">
        <f t="shared" si="2"/>
        <v>-4109.7</v>
      </c>
    </row>
    <row r="48" spans="1:10" ht="15.75">
      <c r="A48" s="10" t="s">
        <v>39</v>
      </c>
      <c r="B48" s="14">
        <v>204</v>
      </c>
      <c r="C48" s="155">
        <f>'12'!C48</f>
        <v>0</v>
      </c>
      <c r="D48" s="155">
        <f>'01'!D48</f>
        <v>59703</v>
      </c>
      <c r="E48" s="15">
        <f t="shared" si="0"/>
        <v>-59703</v>
      </c>
      <c r="F48" s="155">
        <f>'12'!H48</f>
        <v>0</v>
      </c>
      <c r="G48" s="155">
        <f>'01'!I48</f>
        <v>37303</v>
      </c>
      <c r="H48" s="15">
        <f t="shared" si="1"/>
        <v>-37303</v>
      </c>
      <c r="I48" s="16">
        <v>1.05</v>
      </c>
      <c r="J48" s="22">
        <f t="shared" si="2"/>
        <v>-101856.3</v>
      </c>
    </row>
    <row r="49" spans="1:10" ht="15.75">
      <c r="A49" s="10" t="s">
        <v>44</v>
      </c>
      <c r="B49" s="14">
        <v>205</v>
      </c>
      <c r="C49" s="155">
        <f>'12'!C49</f>
        <v>0</v>
      </c>
      <c r="D49" s="155">
        <f>'01'!D49</f>
        <v>3311</v>
      </c>
      <c r="E49" s="15">
        <f t="shared" si="0"/>
        <v>-3311</v>
      </c>
      <c r="F49" s="155">
        <f>'12'!H49</f>
        <v>0</v>
      </c>
      <c r="G49" s="155">
        <f>'01'!I49</f>
        <v>883</v>
      </c>
      <c r="H49" s="15">
        <f t="shared" si="1"/>
        <v>-883</v>
      </c>
      <c r="I49" s="16">
        <v>1.05</v>
      </c>
      <c r="J49" s="22">
        <f t="shared" si="2"/>
        <v>-4403.7</v>
      </c>
    </row>
    <row r="50" spans="1:10" ht="15.75">
      <c r="A50" s="10" t="s">
        <v>45</v>
      </c>
      <c r="B50" s="14">
        <v>210</v>
      </c>
      <c r="C50" s="155">
        <f>'12'!C50</f>
        <v>0</v>
      </c>
      <c r="D50" s="155">
        <f>'01'!D50</f>
        <v>60264</v>
      </c>
      <c r="E50" s="15">
        <f t="shared" si="0"/>
        <v>-60264</v>
      </c>
      <c r="F50" s="155">
        <f>'12'!H50</f>
        <v>0</v>
      </c>
      <c r="G50" s="155">
        <f>'01'!I50</f>
        <v>78297</v>
      </c>
      <c r="H50" s="15">
        <f t="shared" si="1"/>
        <v>-78297</v>
      </c>
      <c r="I50" s="16">
        <v>1.05</v>
      </c>
      <c r="J50" s="22">
        <f t="shared" si="2"/>
        <v>-145489.05000000002</v>
      </c>
    </row>
    <row r="51" spans="1:10" ht="15.75">
      <c r="A51" s="10" t="s">
        <v>46</v>
      </c>
      <c r="B51" s="14">
        <v>211</v>
      </c>
      <c r="C51" s="155">
        <f>'12'!C51</f>
        <v>0</v>
      </c>
      <c r="D51" s="155">
        <f>'01'!D51</f>
        <v>116</v>
      </c>
      <c r="E51" s="15">
        <f t="shared" si="0"/>
        <v>-116</v>
      </c>
      <c r="F51" s="155">
        <f>'12'!H51</f>
        <v>0</v>
      </c>
      <c r="G51" s="155">
        <f>'01'!I51</f>
        <v>2256</v>
      </c>
      <c r="H51" s="15">
        <f t="shared" si="1"/>
        <v>-2256</v>
      </c>
      <c r="I51" s="16">
        <v>1.05</v>
      </c>
      <c r="J51" s="22">
        <f t="shared" si="2"/>
        <v>-2490.6</v>
      </c>
    </row>
    <row r="52" spans="1:10" ht="15.75">
      <c r="A52" s="10" t="s">
        <v>46</v>
      </c>
      <c r="B52" s="14">
        <v>212</v>
      </c>
      <c r="C52" s="155">
        <f>'12'!C52</f>
        <v>0</v>
      </c>
      <c r="D52" s="155">
        <f>'01'!D52</f>
        <v>86870</v>
      </c>
      <c r="E52" s="15">
        <f t="shared" si="0"/>
        <v>-86870</v>
      </c>
      <c r="F52" s="155">
        <f>'12'!H52</f>
        <v>0</v>
      </c>
      <c r="G52" s="155">
        <f>'01'!I52</f>
        <v>51611</v>
      </c>
      <c r="H52" s="15">
        <f t="shared" si="1"/>
        <v>-51611</v>
      </c>
      <c r="I52" s="16">
        <v>1.05</v>
      </c>
      <c r="J52" s="22">
        <f t="shared" si="2"/>
        <v>-145405.05000000002</v>
      </c>
    </row>
    <row r="53" spans="1:10" ht="15.75">
      <c r="A53" s="10" t="s">
        <v>24</v>
      </c>
      <c r="B53" s="14">
        <v>232</v>
      </c>
      <c r="C53" s="155">
        <f>'12'!C53</f>
        <v>0</v>
      </c>
      <c r="D53" s="155">
        <f>'01'!D53</f>
        <v>4458</v>
      </c>
      <c r="E53" s="15">
        <f t="shared" si="0"/>
        <v>-4458</v>
      </c>
      <c r="F53" s="155">
        <f>'12'!H53</f>
        <v>0</v>
      </c>
      <c r="G53" s="155">
        <f>'01'!I53</f>
        <v>3874</v>
      </c>
      <c r="H53" s="15">
        <f t="shared" si="1"/>
        <v>-3874</v>
      </c>
      <c r="I53" s="16">
        <v>1.05</v>
      </c>
      <c r="J53" s="22">
        <f t="shared" si="2"/>
        <v>-8748.6</v>
      </c>
    </row>
    <row r="54" spans="1:10" ht="16.5" thickBot="1">
      <c r="A54" s="10" t="s">
        <v>47</v>
      </c>
      <c r="B54" s="17">
        <v>233</v>
      </c>
      <c r="C54" s="155">
        <f>'12'!C54</f>
        <v>0</v>
      </c>
      <c r="D54" s="155">
        <f>'01'!D54</f>
        <v>9556</v>
      </c>
      <c r="E54" s="18">
        <f t="shared" si="0"/>
        <v>-9556</v>
      </c>
      <c r="F54" s="155">
        <f>'12'!H54</f>
        <v>0</v>
      </c>
      <c r="G54" s="155">
        <f>'01'!I54</f>
        <v>4859</v>
      </c>
      <c r="H54" s="18">
        <f t="shared" si="1"/>
        <v>-4859</v>
      </c>
      <c r="I54" s="19">
        <v>1.05</v>
      </c>
      <c r="J54" s="22">
        <f t="shared" si="2"/>
        <v>-15135.75</v>
      </c>
    </row>
    <row r="55" ht="15">
      <c r="J55" s="23">
        <f>SUM(J4:J54)</f>
        <v>-3282261.150000001</v>
      </c>
    </row>
    <row r="57" spans="2:7" ht="15">
      <c r="B57" s="210" t="s">
        <v>85</v>
      </c>
      <c r="C57" s="210"/>
      <c r="D57" s="212"/>
      <c r="E57" s="92" t="s">
        <v>86</v>
      </c>
      <c r="F57" s="92" t="s">
        <v>87</v>
      </c>
      <c r="G57" s="92" t="s">
        <v>88</v>
      </c>
    </row>
    <row r="58" spans="2:7" ht="15">
      <c r="B58" s="210" t="s">
        <v>89</v>
      </c>
      <c r="C58" s="210"/>
      <c r="D58" s="93"/>
      <c r="E58" s="162">
        <f>'12'!$E$58</f>
        <v>0</v>
      </c>
      <c r="F58" s="94">
        <f>'01'!$F$58</f>
        <v>42377.56</v>
      </c>
      <c r="G58" s="92">
        <f>E58-F58</f>
        <v>-42377.56</v>
      </c>
    </row>
    <row r="59" spans="2:7" ht="15">
      <c r="B59" s="210" t="s">
        <v>90</v>
      </c>
      <c r="C59" s="210"/>
      <c r="D59" s="95"/>
      <c r="E59" s="96"/>
      <c r="F59" s="96"/>
      <c r="G59" s="97">
        <f>G58*80</f>
        <v>-3390204.8</v>
      </c>
    </row>
    <row r="60" spans="2:7" ht="15">
      <c r="B60" s="210" t="s">
        <v>91</v>
      </c>
      <c r="C60" s="210"/>
      <c r="D60" s="210"/>
      <c r="E60" s="98"/>
      <c r="F60" s="98"/>
      <c r="G60" s="99">
        <f>G59*1.03</f>
        <v>-3491910.9439999997</v>
      </c>
    </row>
    <row r="61" spans="2:7" ht="15">
      <c r="B61" s="210" t="s">
        <v>92</v>
      </c>
      <c r="C61" s="210"/>
      <c r="D61" s="210"/>
      <c r="E61" s="210"/>
      <c r="F61" s="98"/>
      <c r="G61" s="100">
        <f>$J$55</f>
        <v>-3282261.150000001</v>
      </c>
    </row>
    <row r="62" spans="2:7" ht="15">
      <c r="B62" s="211" t="s">
        <v>93</v>
      </c>
      <c r="C62" s="211"/>
      <c r="D62" s="211"/>
      <c r="E62" s="211"/>
      <c r="F62" s="98"/>
      <c r="G62" s="101">
        <f>G61-G60</f>
        <v>209649.79399999883</v>
      </c>
    </row>
    <row r="63" spans="2:7" ht="15">
      <c r="B63" s="211"/>
      <c r="C63" s="211"/>
      <c r="D63" s="211"/>
      <c r="E63" s="211"/>
      <c r="F63" s="211"/>
      <c r="G63" s="99"/>
    </row>
    <row r="64" spans="2:7" ht="15">
      <c r="B64" s="211" t="s">
        <v>94</v>
      </c>
      <c r="C64" s="211"/>
      <c r="D64" s="211"/>
      <c r="E64" s="211"/>
      <c r="F64" s="211"/>
      <c r="G64" s="102">
        <f>G62-G63</f>
        <v>209649.79399999883</v>
      </c>
    </row>
    <row r="65" spans="2:7" ht="15">
      <c r="B65" s="103"/>
      <c r="C65" s="104"/>
      <c r="D65" s="105"/>
      <c r="E65" s="105"/>
      <c r="F65" s="106"/>
      <c r="G65" s="107"/>
    </row>
  </sheetData>
  <sheetProtection/>
  <mergeCells count="15">
    <mergeCell ref="B62:E62"/>
    <mergeCell ref="B1:D1"/>
    <mergeCell ref="A2:A3"/>
    <mergeCell ref="B2:B3"/>
    <mergeCell ref="C2:E2"/>
    <mergeCell ref="B63:F63"/>
    <mergeCell ref="B64:F64"/>
    <mergeCell ref="J2:J3"/>
    <mergeCell ref="F2:H2"/>
    <mergeCell ref="I2:I3"/>
    <mergeCell ref="B57:D57"/>
    <mergeCell ref="B58:C58"/>
    <mergeCell ref="B59:C59"/>
    <mergeCell ref="B60:D60"/>
    <mergeCell ref="B61:E61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A10" sqref="A10"/>
    </sheetView>
  </sheetViews>
  <sheetFormatPr defaultColWidth="9.140625" defaultRowHeight="12.75"/>
  <cols>
    <col min="1" max="1" width="15.140625" style="0" bestFit="1" customWidth="1"/>
  </cols>
  <sheetData>
    <row r="1" ht="12.75">
      <c r="A1" t="s">
        <v>113</v>
      </c>
    </row>
    <row r="2" spans="1:5" ht="12.75">
      <c r="A2" t="s">
        <v>114</v>
      </c>
      <c r="B2" t="s">
        <v>115</v>
      </c>
      <c r="C2" t="s">
        <v>116</v>
      </c>
      <c r="D2" t="s">
        <v>70</v>
      </c>
      <c r="E2" t="s">
        <v>71</v>
      </c>
    </row>
    <row r="4" spans="1:2" ht="12.75">
      <c r="A4" s="167">
        <v>42916</v>
      </c>
      <c r="B4">
        <v>28500.33</v>
      </c>
    </row>
    <row r="5" ht="12.75">
      <c r="A5" s="168"/>
    </row>
    <row r="6" ht="12.75">
      <c r="A6" s="169"/>
    </row>
    <row r="7" spans="1:5" ht="12.75">
      <c r="A7" s="167">
        <v>43534</v>
      </c>
      <c r="B7">
        <v>29808.17</v>
      </c>
      <c r="C7">
        <f>B7-B4</f>
        <v>1307.8399999999965</v>
      </c>
      <c r="D7">
        <v>3.77</v>
      </c>
      <c r="E7">
        <f>C7*D7</f>
        <v>4930.556799999987</v>
      </c>
    </row>
    <row r="8" ht="12.75">
      <c r="A8" s="169"/>
    </row>
    <row r="9" spans="1:5" ht="12.75">
      <c r="A9" s="167">
        <v>43644</v>
      </c>
      <c r="B9">
        <v>30000</v>
      </c>
      <c r="C9">
        <f>B9-B7</f>
        <v>191.83000000000175</v>
      </c>
      <c r="D9">
        <v>3.89</v>
      </c>
      <c r="E9">
        <f>C9*D9</f>
        <v>746.2187000000068</v>
      </c>
    </row>
    <row r="10" ht="12.75">
      <c r="A10" s="169"/>
    </row>
    <row r="11" ht="12.75">
      <c r="A11" s="169"/>
    </row>
    <row r="12" ht="12.75">
      <c r="A12" s="169"/>
    </row>
    <row r="13" ht="12.75">
      <c r="A13" s="169"/>
    </row>
    <row r="14" ht="12.75">
      <c r="A14" s="169"/>
    </row>
    <row r="15" ht="12.75">
      <c r="A15" s="169"/>
    </row>
  </sheetData>
  <sheetProtection/>
  <printOptions/>
  <pageMargins left="0.75" right="0.75" top="1" bottom="1" header="0.5" footer="0.5"/>
  <pageSetup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5"/>
  <sheetViews>
    <sheetView zoomScalePageLayoutView="0" workbookViewId="0" topLeftCell="A22">
      <selection activeCell="C18" sqref="C18"/>
    </sheetView>
  </sheetViews>
  <sheetFormatPr defaultColWidth="9.140625" defaultRowHeight="12.75"/>
  <cols>
    <col min="1" max="1" width="11.57421875" style="26" customWidth="1"/>
    <col min="2" max="2" width="8.421875" style="26" customWidth="1"/>
    <col min="3" max="3" width="14.7109375" style="26" customWidth="1"/>
    <col min="4" max="4" width="6.7109375" style="26" customWidth="1"/>
    <col min="5" max="5" width="15.28125" style="26" customWidth="1"/>
    <col min="6" max="6" width="7.140625" style="26" customWidth="1"/>
    <col min="7" max="7" width="13.8515625" style="26" customWidth="1"/>
    <col min="8" max="8" width="13.7109375" style="26" customWidth="1"/>
    <col min="9" max="9" width="9.00390625" style="26" bestFit="1" customWidth="1"/>
    <col min="10" max="10" width="14.421875" style="26" bestFit="1" customWidth="1"/>
    <col min="11" max="16384" width="9.140625" style="26" customWidth="1"/>
  </cols>
  <sheetData>
    <row r="1" spans="1:11" ht="15.75">
      <c r="A1" s="189" t="s">
        <v>67</v>
      </c>
      <c r="B1" s="189"/>
      <c r="C1" s="189"/>
      <c r="D1" s="189"/>
      <c r="E1" s="189"/>
      <c r="F1" s="189"/>
      <c r="G1" s="189"/>
      <c r="H1" s="189"/>
      <c r="I1" s="189"/>
      <c r="J1" s="24"/>
      <c r="K1" s="25"/>
    </row>
    <row r="2" spans="5:10" ht="15.75" thickBot="1">
      <c r="E2" s="27"/>
      <c r="I2" s="27"/>
      <c r="J2" s="27"/>
    </row>
    <row r="3" spans="1:11" ht="15.75" thickBot="1">
      <c r="A3" s="28" t="s">
        <v>68</v>
      </c>
      <c r="B3" s="29"/>
      <c r="C3" s="29" t="s">
        <v>69</v>
      </c>
      <c r="D3" s="29" t="s">
        <v>70</v>
      </c>
      <c r="E3" s="30" t="s">
        <v>71</v>
      </c>
      <c r="F3" s="29"/>
      <c r="G3" s="83"/>
      <c r="H3" s="80"/>
      <c r="I3" s="80"/>
      <c r="J3" s="81"/>
      <c r="K3" s="31"/>
    </row>
    <row r="4" spans="1:11" ht="16.5" thickBot="1" thickTop="1">
      <c r="A4" s="32" t="s">
        <v>72</v>
      </c>
      <c r="B4" s="33">
        <v>17386</v>
      </c>
      <c r="C4" s="33"/>
      <c r="D4" s="33"/>
      <c r="E4" s="34"/>
      <c r="F4" s="35"/>
      <c r="G4" s="84"/>
      <c r="H4" s="80"/>
      <c r="I4" s="80"/>
      <c r="J4" s="81"/>
      <c r="K4" s="31"/>
    </row>
    <row r="5" spans="1:11" ht="15.75" thickTop="1">
      <c r="A5" s="36" t="s">
        <v>73</v>
      </c>
      <c r="B5" s="39">
        <v>17400</v>
      </c>
      <c r="C5" s="37">
        <f aca="true" t="shared" si="0" ref="C5:C10">B5-B4</f>
        <v>14</v>
      </c>
      <c r="D5" s="37">
        <v>4.47</v>
      </c>
      <c r="E5" s="38">
        <f>C5*D5</f>
        <v>62.58</v>
      </c>
      <c r="F5" s="39"/>
      <c r="G5" s="85"/>
      <c r="H5" s="80"/>
      <c r="I5" s="80"/>
      <c r="J5" s="81"/>
      <c r="K5" s="31"/>
    </row>
    <row r="6" spans="1:11" ht="15">
      <c r="A6" s="40" t="s">
        <v>74</v>
      </c>
      <c r="B6" s="35">
        <v>17500</v>
      </c>
      <c r="C6" s="41">
        <f t="shared" si="0"/>
        <v>100</v>
      </c>
      <c r="D6" s="37">
        <v>4.47</v>
      </c>
      <c r="E6" s="38">
        <f>C6*D6</f>
        <v>447</v>
      </c>
      <c r="F6" s="41"/>
      <c r="G6" s="86"/>
      <c r="H6" s="80"/>
      <c r="I6" s="80"/>
      <c r="J6" s="81"/>
      <c r="K6" s="31"/>
    </row>
    <row r="7" spans="1:10" ht="15">
      <c r="A7" s="42" t="s">
        <v>75</v>
      </c>
      <c r="B7" s="41">
        <v>17500</v>
      </c>
      <c r="C7" s="41">
        <f t="shared" si="0"/>
        <v>0</v>
      </c>
      <c r="D7" s="37">
        <v>4.47</v>
      </c>
      <c r="E7" s="38">
        <f>C7*D7</f>
        <v>0</v>
      </c>
      <c r="F7" s="37"/>
      <c r="G7" s="87"/>
      <c r="H7" s="80"/>
      <c r="I7" s="80"/>
      <c r="J7" s="81"/>
    </row>
    <row r="8" spans="1:10" ht="15">
      <c r="A8" s="40" t="s">
        <v>76</v>
      </c>
      <c r="B8" s="41">
        <v>17500</v>
      </c>
      <c r="C8" s="41">
        <f t="shared" si="0"/>
        <v>0</v>
      </c>
      <c r="D8" s="37">
        <v>4.47</v>
      </c>
      <c r="E8" s="43">
        <f>C8*D8</f>
        <v>0</v>
      </c>
      <c r="F8" s="41"/>
      <c r="G8" s="87"/>
      <c r="H8" s="80"/>
      <c r="I8" s="80"/>
      <c r="J8" s="81"/>
    </row>
    <row r="9" spans="1:10" ht="15">
      <c r="A9" s="40" t="s">
        <v>77</v>
      </c>
      <c r="B9" s="41">
        <v>17500</v>
      </c>
      <c r="C9" s="41">
        <f t="shared" si="0"/>
        <v>0</v>
      </c>
      <c r="D9" s="37">
        <v>4.47</v>
      </c>
      <c r="E9" s="43">
        <f>C9*D9</f>
        <v>0</v>
      </c>
      <c r="F9" s="41"/>
      <c r="G9" s="87"/>
      <c r="H9" s="80"/>
      <c r="I9" s="80"/>
      <c r="J9" s="81"/>
    </row>
    <row r="10" spans="1:10" ht="15">
      <c r="A10" s="44" t="s">
        <v>78</v>
      </c>
      <c r="B10" s="37">
        <v>17500</v>
      </c>
      <c r="C10" s="37">
        <f t="shared" si="0"/>
        <v>0</v>
      </c>
      <c r="D10" s="37">
        <v>4.47</v>
      </c>
      <c r="E10" s="43">
        <f>D10*C10</f>
        <v>0</v>
      </c>
      <c r="F10" s="41"/>
      <c r="G10" s="87"/>
      <c r="H10" s="80"/>
      <c r="I10" s="80"/>
      <c r="J10" s="81"/>
    </row>
    <row r="11" spans="1:10" ht="15">
      <c r="A11" s="45"/>
      <c r="B11" s="46"/>
      <c r="C11" s="41"/>
      <c r="D11" s="41"/>
      <c r="E11" s="43"/>
      <c r="F11" s="46"/>
      <c r="G11" s="86"/>
      <c r="H11" s="80"/>
      <c r="I11" s="82"/>
      <c r="J11" s="82"/>
    </row>
    <row r="12" spans="1:10" ht="15">
      <c r="A12" s="45"/>
      <c r="B12" s="46"/>
      <c r="C12" s="41"/>
      <c r="D12" s="41"/>
      <c r="E12" s="43"/>
      <c r="F12" s="46"/>
      <c r="G12" s="86"/>
      <c r="H12" s="80"/>
      <c r="I12" s="82"/>
      <c r="J12" s="82"/>
    </row>
    <row r="13" spans="1:10" ht="15.75" thickBot="1">
      <c r="A13" s="47"/>
      <c r="B13" s="48">
        <v>40</v>
      </c>
      <c r="C13" s="49">
        <f>E13/B13</f>
        <v>12.7395</v>
      </c>
      <c r="D13" s="50"/>
      <c r="E13" s="51">
        <f>SUM(E5:E12)</f>
        <v>509.58</v>
      </c>
      <c r="F13" s="48"/>
      <c r="G13" s="88"/>
      <c r="H13" s="80"/>
      <c r="I13" s="82"/>
      <c r="J13" s="82"/>
    </row>
    <row r="14" spans="5:10" ht="15">
      <c r="E14" s="27"/>
      <c r="I14" s="27"/>
      <c r="J14" s="27"/>
    </row>
    <row r="15" spans="2:10" ht="15">
      <c r="B15" s="89"/>
      <c r="C15" s="89"/>
      <c r="D15" s="89"/>
      <c r="E15" s="82"/>
      <c r="F15" s="89"/>
      <c r="G15" s="89"/>
      <c r="I15" s="27"/>
      <c r="J15" s="27"/>
    </row>
    <row r="16" spans="2:10" ht="15.75" thickBot="1">
      <c r="B16" s="177"/>
      <c r="C16" s="177"/>
      <c r="D16" s="177"/>
      <c r="E16" s="178"/>
      <c r="F16" s="177"/>
      <c r="G16" s="179"/>
      <c r="H16" s="31"/>
      <c r="I16" s="27"/>
      <c r="J16" s="27"/>
    </row>
    <row r="17" spans="1:10" ht="15">
      <c r="A17" s="52">
        <v>1</v>
      </c>
      <c r="B17" s="42">
        <v>91</v>
      </c>
      <c r="C17" s="53">
        <v>300</v>
      </c>
      <c r="D17" s="37">
        <v>148</v>
      </c>
      <c r="E17" s="174"/>
      <c r="F17" s="176">
        <v>177</v>
      </c>
      <c r="G17" s="175">
        <v>300</v>
      </c>
      <c r="H17" s="31"/>
      <c r="I17" s="27"/>
      <c r="J17" s="27"/>
    </row>
    <row r="18" spans="1:10" ht="15">
      <c r="A18" s="52">
        <v>2</v>
      </c>
      <c r="B18" s="40">
        <v>92</v>
      </c>
      <c r="C18" s="53">
        <v>300</v>
      </c>
      <c r="D18" s="41">
        <v>151</v>
      </c>
      <c r="E18" s="53"/>
      <c r="F18" s="56">
        <v>90</v>
      </c>
      <c r="G18" s="53">
        <v>300</v>
      </c>
      <c r="H18" s="31"/>
      <c r="I18" s="27"/>
      <c r="J18" s="27"/>
    </row>
    <row r="19" spans="1:10" ht="15">
      <c r="A19" s="52">
        <v>3</v>
      </c>
      <c r="B19" s="40">
        <v>93</v>
      </c>
      <c r="C19" s="53">
        <v>300</v>
      </c>
      <c r="D19" s="41">
        <v>153</v>
      </c>
      <c r="E19" s="53">
        <v>300</v>
      </c>
      <c r="F19" s="41">
        <v>178</v>
      </c>
      <c r="G19" s="53">
        <v>300</v>
      </c>
      <c r="H19" s="31"/>
      <c r="I19" s="27"/>
      <c r="J19" s="27"/>
    </row>
    <row r="20" spans="1:10" ht="15">
      <c r="A20" s="52">
        <v>4</v>
      </c>
      <c r="B20" s="40">
        <v>95</v>
      </c>
      <c r="C20" s="53">
        <v>300</v>
      </c>
      <c r="D20" s="41">
        <v>154</v>
      </c>
      <c r="E20" s="55"/>
      <c r="F20" s="41">
        <v>180</v>
      </c>
      <c r="G20" s="53">
        <v>300</v>
      </c>
      <c r="H20" s="31"/>
      <c r="I20" s="27"/>
      <c r="J20" s="27"/>
    </row>
    <row r="21" spans="1:10" ht="15">
      <c r="A21" s="52">
        <v>5</v>
      </c>
      <c r="B21" s="40">
        <v>96</v>
      </c>
      <c r="C21" s="55"/>
      <c r="D21" s="56">
        <v>156</v>
      </c>
      <c r="E21" s="53">
        <v>300</v>
      </c>
      <c r="F21" s="41">
        <v>182</v>
      </c>
      <c r="G21" s="54">
        <v>300</v>
      </c>
      <c r="H21" s="31"/>
      <c r="I21" s="27"/>
      <c r="J21" s="27"/>
    </row>
    <row r="22" spans="1:10" ht="15">
      <c r="A22" s="52">
        <v>6</v>
      </c>
      <c r="B22" s="40">
        <v>97</v>
      </c>
      <c r="C22" s="53"/>
      <c r="D22" s="56">
        <v>157</v>
      </c>
      <c r="E22" s="53">
        <v>300</v>
      </c>
      <c r="F22" s="56">
        <v>183</v>
      </c>
      <c r="G22" s="53">
        <v>300</v>
      </c>
      <c r="H22" s="31"/>
      <c r="I22" s="27"/>
      <c r="J22" s="27"/>
    </row>
    <row r="23" spans="1:10" ht="15">
      <c r="A23" s="52">
        <v>7</v>
      </c>
      <c r="B23" s="40">
        <v>100</v>
      </c>
      <c r="C23" s="53">
        <v>300</v>
      </c>
      <c r="D23" s="41">
        <v>160</v>
      </c>
      <c r="E23" s="55"/>
      <c r="F23" s="56">
        <v>184</v>
      </c>
      <c r="G23" s="54"/>
      <c r="H23" s="31"/>
      <c r="I23" s="27"/>
      <c r="J23" s="27"/>
    </row>
    <row r="24" spans="1:10" ht="15">
      <c r="A24" s="52">
        <v>8</v>
      </c>
      <c r="B24" s="57">
        <v>117</v>
      </c>
      <c r="C24" s="53">
        <v>300</v>
      </c>
      <c r="D24" s="41">
        <v>161</v>
      </c>
      <c r="E24" s="53"/>
      <c r="F24" s="58">
        <v>185</v>
      </c>
      <c r="G24" s="53">
        <v>300</v>
      </c>
      <c r="H24" s="31"/>
      <c r="I24" s="27"/>
      <c r="J24" s="27"/>
    </row>
    <row r="25" spans="1:10" ht="15">
      <c r="A25" s="52">
        <v>9</v>
      </c>
      <c r="B25" s="40">
        <v>119</v>
      </c>
      <c r="C25" s="53"/>
      <c r="D25" s="41">
        <v>163</v>
      </c>
      <c r="E25" s="53">
        <v>300</v>
      </c>
      <c r="F25" s="56">
        <v>186</v>
      </c>
      <c r="G25" s="54">
        <v>300</v>
      </c>
      <c r="H25" s="31"/>
      <c r="I25" s="27"/>
      <c r="J25" s="27"/>
    </row>
    <row r="26" spans="1:10" ht="15">
      <c r="A26" s="52">
        <v>10</v>
      </c>
      <c r="B26" s="40">
        <v>121</v>
      </c>
      <c r="C26" s="53"/>
      <c r="D26" s="41">
        <v>164</v>
      </c>
      <c r="E26" s="53"/>
      <c r="F26" s="41">
        <v>201</v>
      </c>
      <c r="G26" s="54">
        <v>3200</v>
      </c>
      <c r="H26" s="31"/>
      <c r="I26" s="27"/>
      <c r="J26" s="27"/>
    </row>
    <row r="27" spans="1:10" ht="15">
      <c r="A27" s="52">
        <v>11</v>
      </c>
      <c r="B27" s="40">
        <v>123</v>
      </c>
      <c r="C27" s="53"/>
      <c r="D27" s="41">
        <v>165</v>
      </c>
      <c r="E27" s="53"/>
      <c r="F27" s="58">
        <v>202</v>
      </c>
      <c r="G27" s="54"/>
      <c r="H27" s="31"/>
      <c r="I27" s="27"/>
      <c r="J27" s="27"/>
    </row>
    <row r="28" spans="1:10" ht="15">
      <c r="A28" s="52">
        <v>12</v>
      </c>
      <c r="B28" s="57">
        <v>131</v>
      </c>
      <c r="C28" s="53">
        <v>300</v>
      </c>
      <c r="D28" s="41">
        <v>169</v>
      </c>
      <c r="E28" s="55"/>
      <c r="F28" s="41">
        <v>203</v>
      </c>
      <c r="G28" s="53"/>
      <c r="H28" s="31"/>
      <c r="I28" s="27"/>
      <c r="J28" s="27"/>
    </row>
    <row r="29" spans="1:10" ht="15">
      <c r="A29" s="52">
        <v>13</v>
      </c>
      <c r="B29" s="40">
        <v>142</v>
      </c>
      <c r="C29" s="53"/>
      <c r="D29" s="41">
        <v>170</v>
      </c>
      <c r="E29" s="55"/>
      <c r="F29" s="41">
        <v>221</v>
      </c>
      <c r="G29" s="54">
        <v>300</v>
      </c>
      <c r="H29" s="31"/>
      <c r="I29" s="27"/>
      <c r="J29" s="27"/>
    </row>
    <row r="30" spans="1:10" ht="15">
      <c r="A30" s="52">
        <v>14</v>
      </c>
      <c r="B30" s="40">
        <v>143</v>
      </c>
      <c r="C30" s="55"/>
      <c r="D30" s="41">
        <v>173</v>
      </c>
      <c r="E30" s="53"/>
      <c r="F30" s="41"/>
      <c r="G30" s="54"/>
      <c r="H30" s="31"/>
      <c r="I30" s="27"/>
      <c r="J30" s="27"/>
    </row>
    <row r="31" spans="1:10" ht="15">
      <c r="A31" s="52">
        <v>15</v>
      </c>
      <c r="B31" s="40">
        <v>144</v>
      </c>
      <c r="C31" s="53"/>
      <c r="D31" s="56">
        <v>174</v>
      </c>
      <c r="E31" s="53">
        <v>300</v>
      </c>
      <c r="F31" s="41"/>
      <c r="G31" s="54"/>
      <c r="H31" s="31"/>
      <c r="I31" s="27"/>
      <c r="J31" s="27"/>
    </row>
    <row r="32" spans="1:10" ht="15.75" thickBot="1">
      <c r="A32" s="52">
        <v>16</v>
      </c>
      <c r="B32" s="111">
        <v>145</v>
      </c>
      <c r="C32" s="108"/>
      <c r="D32" s="109"/>
      <c r="E32" s="49"/>
      <c r="F32" s="50"/>
      <c r="G32" s="59"/>
      <c r="H32" s="31"/>
      <c r="I32" s="27"/>
      <c r="J32" s="27"/>
    </row>
    <row r="33" spans="1:10" ht="15">
      <c r="A33" s="52"/>
      <c r="B33" s="60"/>
      <c r="C33" s="27"/>
      <c r="E33" s="61"/>
      <c r="G33" s="27"/>
      <c r="I33" s="27"/>
      <c r="J33" s="27"/>
    </row>
    <row r="34" spans="1:11" ht="15.75">
      <c r="A34" s="25"/>
      <c r="B34" s="25"/>
      <c r="C34" s="62">
        <f>SUM(C17:C33)</f>
        <v>2100</v>
      </c>
      <c r="D34" s="62"/>
      <c r="E34" s="62">
        <f>SUM(E17:E33)</f>
        <v>1500</v>
      </c>
      <c r="F34" s="62"/>
      <c r="G34" s="62">
        <f>SUM(G17:G33)</f>
        <v>5900</v>
      </c>
      <c r="H34" s="25"/>
      <c r="I34" s="24"/>
      <c r="J34" s="24"/>
      <c r="K34" s="25"/>
    </row>
    <row r="35" spans="3:10" ht="15">
      <c r="C35" s="63"/>
      <c r="D35" s="63"/>
      <c r="E35" s="63"/>
      <c r="F35" s="63"/>
      <c r="G35" s="63"/>
      <c r="I35" s="27"/>
      <c r="J35" s="27"/>
    </row>
    <row r="36" spans="1:10" ht="15">
      <c r="A36" s="27" t="s">
        <v>79</v>
      </c>
      <c r="B36" s="26">
        <v>41</v>
      </c>
      <c r="C36" s="63">
        <f>C34+E34+G34</f>
        <v>9500</v>
      </c>
      <c r="D36" s="63"/>
      <c r="E36" s="63"/>
      <c r="F36" s="63"/>
      <c r="G36" s="63"/>
      <c r="I36" s="27"/>
      <c r="J36" s="27"/>
    </row>
    <row r="37" spans="3:10" ht="15">
      <c r="C37" s="63"/>
      <c r="D37" s="63"/>
      <c r="E37" s="63"/>
      <c r="F37" s="63"/>
      <c r="G37" s="63"/>
      <c r="I37" s="27"/>
      <c r="J37" s="27"/>
    </row>
    <row r="38" spans="1:10" ht="15">
      <c r="A38" s="222" t="s">
        <v>80</v>
      </c>
      <c r="B38" s="222"/>
      <c r="C38" s="63">
        <f>E13/B36</f>
        <v>12.428780487804877</v>
      </c>
      <c r="D38" s="63"/>
      <c r="E38" s="63"/>
      <c r="F38" s="63"/>
      <c r="G38" s="63">
        <f>C36-J13</f>
        <v>9500</v>
      </c>
      <c r="I38" s="27"/>
      <c r="J38" s="27"/>
    </row>
    <row r="39" spans="5:10" ht="15">
      <c r="E39" s="27"/>
      <c r="I39" s="27"/>
      <c r="J39" s="27"/>
    </row>
    <row r="40" spans="5:10" ht="15">
      <c r="E40" s="27"/>
      <c r="I40" s="27"/>
      <c r="J40" s="27"/>
    </row>
    <row r="41" spans="1:10" ht="15.75">
      <c r="A41" s="189" t="s">
        <v>67</v>
      </c>
      <c r="B41" s="189"/>
      <c r="C41" s="189"/>
      <c r="D41" s="189"/>
      <c r="E41" s="189"/>
      <c r="F41" s="189"/>
      <c r="G41" s="189"/>
      <c r="H41" s="189"/>
      <c r="I41" s="189"/>
      <c r="J41" s="24"/>
    </row>
    <row r="42" spans="5:10" ht="15.75" thickBot="1">
      <c r="E42" s="27"/>
      <c r="I42" s="27"/>
      <c r="J42" s="27"/>
    </row>
    <row r="43" spans="1:10" ht="15.75" thickBot="1">
      <c r="A43" s="28" t="s">
        <v>68</v>
      </c>
      <c r="B43" s="29"/>
      <c r="C43" s="29" t="s">
        <v>69</v>
      </c>
      <c r="D43" s="29" t="s">
        <v>70</v>
      </c>
      <c r="E43" s="30" t="s">
        <v>71</v>
      </c>
      <c r="F43" s="83"/>
      <c r="G43" s="80">
        <v>45410</v>
      </c>
      <c r="H43" s="110">
        <v>43221</v>
      </c>
      <c r="I43" s="80"/>
      <c r="J43" s="81"/>
    </row>
    <row r="44" spans="1:10" ht="16.5" thickBot="1" thickTop="1">
      <c r="A44" s="32" t="s">
        <v>72</v>
      </c>
      <c r="B44" s="35">
        <v>45717</v>
      </c>
      <c r="C44" s="33"/>
      <c r="D44" s="33"/>
      <c r="E44" s="34"/>
      <c r="F44" s="84"/>
      <c r="G44" s="80"/>
      <c r="H44" s="80">
        <f>G43-B44</f>
        <v>-307</v>
      </c>
      <c r="I44" s="80"/>
      <c r="J44" s="81"/>
    </row>
    <row r="45" spans="1:10" ht="15.75" thickTop="1">
      <c r="A45" s="36" t="s">
        <v>73</v>
      </c>
      <c r="B45" s="39">
        <v>45750</v>
      </c>
      <c r="C45" s="37">
        <f aca="true" t="shared" si="1" ref="C45:C50">B45-B44</f>
        <v>33</v>
      </c>
      <c r="D45" s="37">
        <v>4.47</v>
      </c>
      <c r="E45" s="38">
        <f>C45*D45</f>
        <v>147.51</v>
      </c>
      <c r="F45" s="85"/>
      <c r="G45" s="80"/>
      <c r="H45" s="80"/>
      <c r="I45" s="80"/>
      <c r="J45" s="81"/>
    </row>
    <row r="46" spans="1:10" ht="15">
      <c r="A46" s="40" t="s">
        <v>74</v>
      </c>
      <c r="B46" s="41">
        <v>45800</v>
      </c>
      <c r="C46" s="41">
        <f t="shared" si="1"/>
        <v>50</v>
      </c>
      <c r="D46" s="37">
        <v>4.47</v>
      </c>
      <c r="E46" s="38">
        <f>C46*D46</f>
        <v>223.5</v>
      </c>
      <c r="F46" s="86"/>
      <c r="G46" s="80"/>
      <c r="H46" s="80"/>
      <c r="I46" s="80"/>
      <c r="J46" s="81"/>
    </row>
    <row r="47" spans="1:10" ht="15">
      <c r="A47" s="42" t="s">
        <v>75</v>
      </c>
      <c r="B47" s="41">
        <v>45904</v>
      </c>
      <c r="C47" s="41">
        <f t="shared" si="1"/>
        <v>104</v>
      </c>
      <c r="D47" s="37">
        <v>4.47</v>
      </c>
      <c r="E47" s="38">
        <f>C47*D47</f>
        <v>464.88</v>
      </c>
      <c r="F47" s="87"/>
      <c r="G47" s="80"/>
      <c r="H47" s="80"/>
      <c r="I47" s="80"/>
      <c r="J47" s="81"/>
    </row>
    <row r="48" spans="1:10" ht="15">
      <c r="A48" s="40" t="s">
        <v>76</v>
      </c>
      <c r="B48" s="41">
        <v>45920</v>
      </c>
      <c r="C48" s="41">
        <f t="shared" si="1"/>
        <v>16</v>
      </c>
      <c r="D48" s="37">
        <v>4.47</v>
      </c>
      <c r="E48" s="43">
        <f>C48*D48</f>
        <v>71.52</v>
      </c>
      <c r="F48" s="86"/>
      <c r="G48" s="80"/>
      <c r="H48" s="80"/>
      <c r="I48" s="80"/>
      <c r="J48" s="81"/>
    </row>
    <row r="49" spans="1:10" ht="15">
      <c r="A49" s="40" t="s">
        <v>77</v>
      </c>
      <c r="B49" s="41">
        <v>46000</v>
      </c>
      <c r="C49" s="41">
        <f t="shared" si="1"/>
        <v>80</v>
      </c>
      <c r="D49" s="37">
        <v>4.47</v>
      </c>
      <c r="E49" s="43">
        <f>C49*D49</f>
        <v>357.59999999999997</v>
      </c>
      <c r="F49" s="86"/>
      <c r="G49" s="80"/>
      <c r="H49" s="80"/>
      <c r="I49" s="80"/>
      <c r="J49" s="81"/>
    </row>
    <row r="50" spans="1:10" ht="15">
      <c r="A50" s="44" t="s">
        <v>78</v>
      </c>
      <c r="B50" s="37">
        <v>46000</v>
      </c>
      <c r="C50" s="41">
        <f t="shared" si="1"/>
        <v>0</v>
      </c>
      <c r="D50" s="37">
        <v>4.47</v>
      </c>
      <c r="E50" s="43">
        <f>D50*C50</f>
        <v>0</v>
      </c>
      <c r="F50" s="86"/>
      <c r="G50" s="80"/>
      <c r="H50" s="80"/>
      <c r="I50" s="80"/>
      <c r="J50" s="81"/>
    </row>
    <row r="51" spans="1:10" ht="15">
      <c r="A51" s="45"/>
      <c r="B51" s="46"/>
      <c r="C51" s="41"/>
      <c r="D51" s="41"/>
      <c r="E51" s="43"/>
      <c r="F51" s="90"/>
      <c r="G51" s="80"/>
      <c r="H51" s="80"/>
      <c r="I51" s="82"/>
      <c r="J51" s="82"/>
    </row>
    <row r="52" spans="1:10" ht="15">
      <c r="A52" s="45"/>
      <c r="B52" s="46"/>
      <c r="C52" s="41"/>
      <c r="D52" s="41"/>
      <c r="E52" s="43"/>
      <c r="F52" s="90"/>
      <c r="G52" s="80"/>
      <c r="H52" s="80"/>
      <c r="I52" s="82"/>
      <c r="J52" s="82"/>
    </row>
    <row r="53" spans="1:10" ht="15.75" thickBot="1">
      <c r="A53" s="47"/>
      <c r="B53" s="48">
        <v>15</v>
      </c>
      <c r="C53" s="64">
        <f>E53/B53</f>
        <v>84.334</v>
      </c>
      <c r="D53" s="50"/>
      <c r="E53" s="51">
        <f>SUM(E45:E52)</f>
        <v>1265.01</v>
      </c>
      <c r="F53" s="91"/>
      <c r="G53" s="80"/>
      <c r="H53" s="80"/>
      <c r="I53" s="82"/>
      <c r="J53" s="82"/>
    </row>
    <row r="54" spans="7:10" ht="15.75" thickBot="1">
      <c r="G54" s="89"/>
      <c r="H54" s="89"/>
      <c r="I54" s="89"/>
      <c r="J54" s="89"/>
    </row>
    <row r="55" spans="1:5" ht="15">
      <c r="A55" s="31"/>
      <c r="B55" s="65">
        <v>126</v>
      </c>
      <c r="C55" s="112"/>
      <c r="D55" s="66">
        <v>27</v>
      </c>
      <c r="E55" s="68">
        <v>300</v>
      </c>
    </row>
    <row r="56" spans="1:5" ht="15">
      <c r="A56" s="31"/>
      <c r="B56" s="67">
        <v>1</v>
      </c>
      <c r="C56" s="68">
        <v>300</v>
      </c>
      <c r="D56" s="69">
        <v>29</v>
      </c>
      <c r="E56" s="68">
        <v>300</v>
      </c>
    </row>
    <row r="57" spans="1:5" ht="15">
      <c r="A57" s="31"/>
      <c r="B57" s="67">
        <v>2</v>
      </c>
      <c r="C57" s="68">
        <v>300</v>
      </c>
      <c r="D57" s="69">
        <v>30</v>
      </c>
      <c r="E57" s="68">
        <v>300</v>
      </c>
    </row>
    <row r="58" spans="1:5" ht="15">
      <c r="A58" s="31"/>
      <c r="B58" s="67">
        <v>3</v>
      </c>
      <c r="C58" s="68">
        <v>300</v>
      </c>
      <c r="D58" s="69">
        <v>32</v>
      </c>
      <c r="E58" s="68">
        <v>300</v>
      </c>
    </row>
    <row r="59" spans="1:5" ht="15">
      <c r="A59" s="31"/>
      <c r="B59" s="67">
        <v>4</v>
      </c>
      <c r="C59" s="68">
        <v>300</v>
      </c>
      <c r="D59" s="69">
        <v>44</v>
      </c>
      <c r="E59" s="68">
        <v>300</v>
      </c>
    </row>
    <row r="60" spans="1:5" ht="15">
      <c r="A60" s="31"/>
      <c r="B60" s="71">
        <v>5</v>
      </c>
      <c r="C60" s="68">
        <v>300</v>
      </c>
      <c r="D60" s="69">
        <v>44</v>
      </c>
      <c r="E60" s="68">
        <v>300</v>
      </c>
    </row>
    <row r="61" spans="1:5" ht="15">
      <c r="A61" s="31"/>
      <c r="B61" s="67">
        <v>8</v>
      </c>
      <c r="C61" s="68">
        <v>300</v>
      </c>
      <c r="D61" s="69">
        <v>45</v>
      </c>
      <c r="E61" s="68">
        <v>300</v>
      </c>
    </row>
    <row r="62" spans="1:5" ht="15">
      <c r="A62" s="31"/>
      <c r="B62" s="67">
        <v>22</v>
      </c>
      <c r="C62" s="68">
        <v>300</v>
      </c>
      <c r="D62" s="46">
        <v>46</v>
      </c>
      <c r="E62" s="70"/>
    </row>
    <row r="63" spans="1:5" ht="15">
      <c r="A63" s="31"/>
      <c r="B63" s="67">
        <v>24</v>
      </c>
      <c r="C63" s="68">
        <v>300</v>
      </c>
      <c r="D63" s="69">
        <v>47</v>
      </c>
      <c r="E63" s="68">
        <v>300</v>
      </c>
    </row>
    <row r="64" spans="1:5" ht="15">
      <c r="A64" s="31"/>
      <c r="B64" s="67">
        <v>25</v>
      </c>
      <c r="C64" s="68">
        <v>300</v>
      </c>
      <c r="D64" s="180">
        <v>50</v>
      </c>
      <c r="E64" s="68">
        <v>300</v>
      </c>
    </row>
    <row r="65" spans="1:5" ht="15.75" thickBot="1">
      <c r="A65" s="31"/>
      <c r="B65" s="72">
        <v>26</v>
      </c>
      <c r="C65" s="113"/>
      <c r="D65" s="157">
        <v>232</v>
      </c>
      <c r="E65" s="73"/>
    </row>
    <row r="66" spans="2:5" ht="16.5" thickBot="1" thickTop="1">
      <c r="B66" s="74"/>
      <c r="C66" s="75">
        <f>SUM(C55:C65)</f>
        <v>2700</v>
      </c>
      <c r="D66" s="76"/>
      <c r="E66" s="77">
        <f>SUM(E55:E65)</f>
        <v>2700</v>
      </c>
    </row>
    <row r="69" spans="1:5" ht="15">
      <c r="A69" s="27" t="s">
        <v>79</v>
      </c>
      <c r="B69" s="26">
        <v>22</v>
      </c>
      <c r="C69" s="63"/>
      <c r="E69" s="63">
        <f>C66+E66</f>
        <v>5400</v>
      </c>
    </row>
    <row r="71" spans="1:3" ht="15">
      <c r="A71" s="222" t="s">
        <v>80</v>
      </c>
      <c r="B71" s="222"/>
      <c r="C71" s="27">
        <f>E69/B69</f>
        <v>245.45454545454547</v>
      </c>
    </row>
    <row r="73" spans="5:8" ht="30">
      <c r="E73" s="78" t="s">
        <v>81</v>
      </c>
      <c r="G73" s="26" t="s">
        <v>82</v>
      </c>
      <c r="H73" s="26" t="s">
        <v>83</v>
      </c>
    </row>
    <row r="75" spans="1:8" ht="15">
      <c r="A75" s="26" t="s">
        <v>84</v>
      </c>
      <c r="E75" s="63">
        <f>E69+G38</f>
        <v>14900</v>
      </c>
      <c r="G75" s="79">
        <f>E13+E53</f>
        <v>1774.59</v>
      </c>
      <c r="H75" s="63">
        <f>E75-G75</f>
        <v>13125.41</v>
      </c>
    </row>
  </sheetData>
  <sheetProtection/>
  <mergeCells count="4">
    <mergeCell ref="A1:I1"/>
    <mergeCell ref="A38:B38"/>
    <mergeCell ref="A41:I41"/>
    <mergeCell ref="A71:B71"/>
  </mergeCells>
  <printOptions/>
  <pageMargins left="0.75" right="0.75" top="1" bottom="1" header="0.5" footer="0.5"/>
  <pageSetup fitToHeight="1" fitToWidth="1" horizontalDpi="300" verticalDpi="300" orientation="landscape" pageOrder="overThenDown" paperSize="9" scale="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4"/>
  <sheetViews>
    <sheetView zoomScalePageLayoutView="0" workbookViewId="0" topLeftCell="A37">
      <selection activeCell="G65" sqref="G65"/>
    </sheetView>
  </sheetViews>
  <sheetFormatPr defaultColWidth="9.140625" defaultRowHeight="12.75"/>
  <cols>
    <col min="1" max="1" width="28.140625" style="120" customWidth="1"/>
    <col min="2" max="2" width="7.7109375" style="120" customWidth="1"/>
    <col min="3" max="3" width="13.28125" style="120" customWidth="1"/>
    <col min="4" max="4" width="12.28125" style="120" customWidth="1"/>
    <col min="5" max="5" width="11.8515625" style="120" customWidth="1"/>
    <col min="6" max="6" width="10.00390625" style="120" customWidth="1"/>
    <col min="7" max="7" width="16.28125" style="120" customWidth="1"/>
    <col min="8" max="8" width="12.8515625" style="120" customWidth="1"/>
    <col min="9" max="9" width="12.140625" style="120" customWidth="1"/>
    <col min="10" max="10" width="11.140625" style="120" customWidth="1"/>
    <col min="11" max="11" width="8.8515625" style="120" customWidth="1"/>
    <col min="12" max="12" width="15.421875" style="120" customWidth="1"/>
    <col min="13" max="13" width="11.57421875" style="143" bestFit="1" customWidth="1"/>
    <col min="14" max="14" width="16.8515625" style="120" customWidth="1"/>
    <col min="15" max="16384" width="9.140625" style="120" customWidth="1"/>
  </cols>
  <sheetData>
    <row r="1" spans="1:14" ht="16.5" thickBot="1">
      <c r="A1" s="114">
        <v>43514</v>
      </c>
      <c r="B1" s="190" t="s">
        <v>64</v>
      </c>
      <c r="C1" s="190"/>
      <c r="D1" s="190"/>
      <c r="E1" s="115"/>
      <c r="F1" s="115"/>
      <c r="G1" s="115"/>
      <c r="H1" s="116"/>
      <c r="I1" s="116"/>
      <c r="J1" s="116"/>
      <c r="K1" s="117"/>
      <c r="L1" s="117"/>
      <c r="M1" s="118"/>
      <c r="N1" s="119"/>
    </row>
    <row r="2" spans="1:14" ht="15" customHeight="1">
      <c r="A2" s="191" t="s">
        <v>48</v>
      </c>
      <c r="B2" s="193" t="s">
        <v>49</v>
      </c>
      <c r="C2" s="197" t="s">
        <v>50</v>
      </c>
      <c r="D2" s="198"/>
      <c r="E2" s="199"/>
      <c r="F2" s="200" t="s">
        <v>60</v>
      </c>
      <c r="G2" s="200" t="s">
        <v>102</v>
      </c>
      <c r="H2" s="197" t="s">
        <v>51</v>
      </c>
      <c r="I2" s="198"/>
      <c r="J2" s="199"/>
      <c r="K2" s="202" t="s">
        <v>61</v>
      </c>
      <c r="L2" s="202" t="s">
        <v>63</v>
      </c>
      <c r="M2" s="204" t="s">
        <v>52</v>
      </c>
      <c r="N2" s="195" t="s">
        <v>57</v>
      </c>
    </row>
    <row r="3" spans="1:14" ht="32.25" thickBot="1">
      <c r="A3" s="192"/>
      <c r="B3" s="194"/>
      <c r="C3" s="121" t="s">
        <v>53</v>
      </c>
      <c r="D3" s="122" t="s">
        <v>58</v>
      </c>
      <c r="E3" s="122" t="s">
        <v>55</v>
      </c>
      <c r="F3" s="201"/>
      <c r="G3" s="201"/>
      <c r="H3" s="121" t="s">
        <v>53</v>
      </c>
      <c r="I3" s="122" t="s">
        <v>59</v>
      </c>
      <c r="J3" s="122" t="s">
        <v>54</v>
      </c>
      <c r="K3" s="203"/>
      <c r="L3" s="203"/>
      <c r="M3" s="205"/>
      <c r="N3" s="196"/>
    </row>
    <row r="4" spans="1:14" ht="16.5" thickTop="1">
      <c r="A4" s="123" t="s">
        <v>0</v>
      </c>
      <c r="B4" s="124">
        <v>5</v>
      </c>
      <c r="C4" s="172">
        <v>4562</v>
      </c>
      <c r="D4" s="125">
        <f>'01'!C4</f>
        <v>4562</v>
      </c>
      <c r="E4" s="126">
        <f>C4-D4</f>
        <v>0</v>
      </c>
      <c r="F4" s="127">
        <v>4.33</v>
      </c>
      <c r="G4" s="127">
        <f>E4*M4*F4</f>
        <v>0</v>
      </c>
      <c r="H4" s="172">
        <v>2840</v>
      </c>
      <c r="I4" s="125">
        <f>'01'!H4</f>
        <v>2840</v>
      </c>
      <c r="J4" s="126">
        <f>H4-I4</f>
        <v>0</v>
      </c>
      <c r="K4" s="127">
        <v>1.6</v>
      </c>
      <c r="L4" s="127">
        <f>J4*M4*K4</f>
        <v>0</v>
      </c>
      <c r="M4" s="128">
        <v>1.05</v>
      </c>
      <c r="N4" s="129">
        <f>G4+L4</f>
        <v>0</v>
      </c>
    </row>
    <row r="5" spans="1:14" ht="15.75">
      <c r="A5" s="123" t="s">
        <v>1</v>
      </c>
      <c r="B5" s="130">
        <v>46</v>
      </c>
      <c r="C5" s="172">
        <v>35386</v>
      </c>
      <c r="D5" s="125">
        <f>'01'!C5</f>
        <v>35384</v>
      </c>
      <c r="E5" s="131">
        <f aca="true" t="shared" si="0" ref="E5:E54">C5-D5</f>
        <v>2</v>
      </c>
      <c r="F5" s="127">
        <v>4.33</v>
      </c>
      <c r="G5" s="132">
        <f aca="true" t="shared" si="1" ref="G5:G54">E5*M5*F5</f>
        <v>9.093</v>
      </c>
      <c r="H5" s="172">
        <v>20891</v>
      </c>
      <c r="I5" s="125">
        <f>'01'!H5</f>
        <v>20889</v>
      </c>
      <c r="J5" s="131">
        <f aca="true" t="shared" si="2" ref="J5:J54">H5-I5</f>
        <v>2</v>
      </c>
      <c r="K5" s="127">
        <v>1.6</v>
      </c>
      <c r="L5" s="132">
        <f aca="true" t="shared" si="3" ref="L5:L54">J5*M5*K5</f>
        <v>3.3600000000000003</v>
      </c>
      <c r="M5" s="133">
        <v>1.05</v>
      </c>
      <c r="N5" s="134">
        <f aca="true" t="shared" si="4" ref="N5:N54">G5+L5</f>
        <v>12.453</v>
      </c>
    </row>
    <row r="6" spans="1:14" ht="15.75">
      <c r="A6" s="123" t="s">
        <v>2</v>
      </c>
      <c r="B6" s="130">
        <v>51</v>
      </c>
      <c r="C6" s="172">
        <v>133106</v>
      </c>
      <c r="D6" s="125">
        <f>'01'!C6</f>
        <v>132627</v>
      </c>
      <c r="E6" s="131">
        <f t="shared" si="0"/>
        <v>479</v>
      </c>
      <c r="F6" s="127">
        <v>4.33</v>
      </c>
      <c r="G6" s="132">
        <f t="shared" si="1"/>
        <v>2177.7735000000002</v>
      </c>
      <c r="H6" s="172">
        <v>65896</v>
      </c>
      <c r="I6" s="125">
        <f>'01'!H6</f>
        <v>65660</v>
      </c>
      <c r="J6" s="131">
        <f t="shared" si="2"/>
        <v>236</v>
      </c>
      <c r="K6" s="127">
        <v>1.6</v>
      </c>
      <c r="L6" s="132">
        <f t="shared" si="3"/>
        <v>396.48</v>
      </c>
      <c r="M6" s="133">
        <v>1.05</v>
      </c>
      <c r="N6" s="134">
        <f t="shared" si="4"/>
        <v>2574.2535000000003</v>
      </c>
    </row>
    <row r="7" spans="1:14" ht="15.75">
      <c r="A7" s="123" t="s">
        <v>3</v>
      </c>
      <c r="B7" s="130">
        <v>77</v>
      </c>
      <c r="C7" s="172">
        <v>25187</v>
      </c>
      <c r="D7" s="125">
        <f>'01'!C7</f>
        <v>24300</v>
      </c>
      <c r="E7" s="131">
        <f t="shared" si="0"/>
        <v>887</v>
      </c>
      <c r="F7" s="135">
        <v>6.18</v>
      </c>
      <c r="G7" s="132">
        <f t="shared" si="1"/>
        <v>5755.7429999999995</v>
      </c>
      <c r="H7" s="172">
        <v>11945</v>
      </c>
      <c r="I7" s="125">
        <f>'01'!H7</f>
        <v>11486</v>
      </c>
      <c r="J7" s="131">
        <f t="shared" si="2"/>
        <v>459</v>
      </c>
      <c r="K7" s="135">
        <v>2.29</v>
      </c>
      <c r="L7" s="132">
        <f t="shared" si="3"/>
        <v>1103.6655</v>
      </c>
      <c r="M7" s="133">
        <v>1.05</v>
      </c>
      <c r="N7" s="134">
        <f t="shared" si="4"/>
        <v>6859.4085</v>
      </c>
    </row>
    <row r="8" spans="1:14" ht="15.75">
      <c r="A8" s="123" t="s">
        <v>4</v>
      </c>
      <c r="B8" s="130">
        <v>78</v>
      </c>
      <c r="C8" s="172">
        <v>66759</v>
      </c>
      <c r="D8" s="125">
        <f>'01'!C8</f>
        <v>65682</v>
      </c>
      <c r="E8" s="131">
        <f t="shared" si="0"/>
        <v>1077</v>
      </c>
      <c r="F8" s="135">
        <v>6.18</v>
      </c>
      <c r="G8" s="132">
        <f t="shared" si="1"/>
        <v>6988.653</v>
      </c>
      <c r="H8" s="172">
        <v>36409</v>
      </c>
      <c r="I8" s="125">
        <f>'01'!H8</f>
        <v>35842</v>
      </c>
      <c r="J8" s="131">
        <f t="shared" si="2"/>
        <v>567</v>
      </c>
      <c r="K8" s="135">
        <v>2.29</v>
      </c>
      <c r="L8" s="132">
        <f t="shared" si="3"/>
        <v>1363.3515</v>
      </c>
      <c r="M8" s="133">
        <v>1.05</v>
      </c>
      <c r="N8" s="134">
        <f t="shared" si="4"/>
        <v>8352.004500000001</v>
      </c>
    </row>
    <row r="9" spans="1:14" ht="15.75">
      <c r="A9" s="123" t="s">
        <v>5</v>
      </c>
      <c r="B9" s="130">
        <v>82</v>
      </c>
      <c r="C9" s="172">
        <v>8071</v>
      </c>
      <c r="D9" s="125">
        <f>'01'!C9</f>
        <v>8071</v>
      </c>
      <c r="E9" s="131">
        <f t="shared" si="0"/>
        <v>0</v>
      </c>
      <c r="F9" s="135">
        <v>6.18</v>
      </c>
      <c r="G9" s="132">
        <f t="shared" si="1"/>
        <v>0</v>
      </c>
      <c r="H9" s="172">
        <v>3434</v>
      </c>
      <c r="I9" s="125">
        <f>'01'!H9</f>
        <v>3434</v>
      </c>
      <c r="J9" s="131">
        <f t="shared" si="2"/>
        <v>0</v>
      </c>
      <c r="K9" s="135">
        <v>2.29</v>
      </c>
      <c r="L9" s="132">
        <f t="shared" si="3"/>
        <v>0</v>
      </c>
      <c r="M9" s="133">
        <v>1.05</v>
      </c>
      <c r="N9" s="134">
        <f t="shared" si="4"/>
        <v>0</v>
      </c>
    </row>
    <row r="10" spans="1:14" ht="15.75">
      <c r="A10" s="123" t="s">
        <v>6</v>
      </c>
      <c r="B10" s="130">
        <v>91</v>
      </c>
      <c r="C10" s="172">
        <v>1458</v>
      </c>
      <c r="D10" s="125">
        <f>'01'!C10</f>
        <v>1458</v>
      </c>
      <c r="E10" s="131">
        <f t="shared" si="0"/>
        <v>0</v>
      </c>
      <c r="F10" s="135">
        <v>6.18</v>
      </c>
      <c r="G10" s="132">
        <f t="shared" si="1"/>
        <v>0</v>
      </c>
      <c r="H10" s="172">
        <v>845</v>
      </c>
      <c r="I10" s="125">
        <f>'01'!H10</f>
        <v>845</v>
      </c>
      <c r="J10" s="131">
        <f t="shared" si="2"/>
        <v>0</v>
      </c>
      <c r="K10" s="135">
        <v>2.29</v>
      </c>
      <c r="L10" s="132">
        <f t="shared" si="3"/>
        <v>0</v>
      </c>
      <c r="M10" s="133">
        <v>1.05</v>
      </c>
      <c r="N10" s="134">
        <f t="shared" si="4"/>
        <v>0</v>
      </c>
    </row>
    <row r="11" spans="1:14" ht="15.75">
      <c r="A11" s="123" t="s">
        <v>7</v>
      </c>
      <c r="B11" s="130">
        <v>92</v>
      </c>
      <c r="C11" s="172">
        <v>95168</v>
      </c>
      <c r="D11" s="125">
        <f>'01'!C11</f>
        <v>93404</v>
      </c>
      <c r="E11" s="131">
        <f t="shared" si="0"/>
        <v>1764</v>
      </c>
      <c r="F11" s="127">
        <v>4.33</v>
      </c>
      <c r="G11" s="132">
        <f t="shared" si="1"/>
        <v>8020.026000000001</v>
      </c>
      <c r="H11" s="172">
        <v>57519</v>
      </c>
      <c r="I11" s="125">
        <f>'01'!H11</f>
        <v>56634</v>
      </c>
      <c r="J11" s="131">
        <f t="shared" si="2"/>
        <v>885</v>
      </c>
      <c r="K11" s="127">
        <v>1.6</v>
      </c>
      <c r="L11" s="132">
        <f t="shared" si="3"/>
        <v>1486.8000000000002</v>
      </c>
      <c r="M11" s="133">
        <v>1.05</v>
      </c>
      <c r="N11" s="134">
        <f t="shared" si="4"/>
        <v>9506.826000000001</v>
      </c>
    </row>
    <row r="12" spans="1:14" ht="15.75">
      <c r="A12" s="123" t="s">
        <v>8</v>
      </c>
      <c r="B12" s="130">
        <v>93</v>
      </c>
      <c r="C12" s="172">
        <v>177154</v>
      </c>
      <c r="D12" s="125">
        <f>'01'!C12</f>
        <v>174006</v>
      </c>
      <c r="E12" s="131">
        <f t="shared" si="0"/>
        <v>3148</v>
      </c>
      <c r="F12" s="127">
        <v>4.33</v>
      </c>
      <c r="G12" s="132">
        <f t="shared" si="1"/>
        <v>14312.382000000001</v>
      </c>
      <c r="H12" s="172">
        <v>108119</v>
      </c>
      <c r="I12" s="125">
        <f>'01'!H12</f>
        <v>106456</v>
      </c>
      <c r="J12" s="131">
        <f t="shared" si="2"/>
        <v>1663</v>
      </c>
      <c r="K12" s="127">
        <v>1.6</v>
      </c>
      <c r="L12" s="132">
        <f t="shared" si="3"/>
        <v>2793.84</v>
      </c>
      <c r="M12" s="133">
        <v>1.05</v>
      </c>
      <c r="N12" s="134">
        <f t="shared" si="4"/>
        <v>17106.222</v>
      </c>
    </row>
    <row r="13" spans="1:14" ht="15.75">
      <c r="A13" s="123" t="s">
        <v>9</v>
      </c>
      <c r="B13" s="130">
        <v>95</v>
      </c>
      <c r="C13" s="172">
        <v>2465</v>
      </c>
      <c r="D13" s="125">
        <f>'01'!C13</f>
        <v>2455</v>
      </c>
      <c r="E13" s="131">
        <f t="shared" si="0"/>
        <v>10</v>
      </c>
      <c r="F13" s="135">
        <v>6.18</v>
      </c>
      <c r="G13" s="132">
        <f t="shared" si="1"/>
        <v>64.89</v>
      </c>
      <c r="H13" s="172">
        <v>531</v>
      </c>
      <c r="I13" s="125">
        <f>'01'!H13</f>
        <v>527</v>
      </c>
      <c r="J13" s="131">
        <f t="shared" si="2"/>
        <v>4</v>
      </c>
      <c r="K13" s="135">
        <v>2.29</v>
      </c>
      <c r="L13" s="132">
        <f t="shared" si="3"/>
        <v>9.618</v>
      </c>
      <c r="M13" s="133">
        <v>1.05</v>
      </c>
      <c r="N13" s="134">
        <f t="shared" si="4"/>
        <v>74.508</v>
      </c>
    </row>
    <row r="14" spans="1:14" ht="15.75">
      <c r="A14" s="123" t="s">
        <v>10</v>
      </c>
      <c r="B14" s="130">
        <v>96</v>
      </c>
      <c r="C14" s="172">
        <v>8023</v>
      </c>
      <c r="D14" s="125">
        <f>'01'!C14</f>
        <v>8022</v>
      </c>
      <c r="E14" s="131">
        <f t="shared" si="0"/>
        <v>1</v>
      </c>
      <c r="F14" s="127">
        <v>4.33</v>
      </c>
      <c r="G14" s="132">
        <f t="shared" si="1"/>
        <v>4.5465</v>
      </c>
      <c r="H14" s="172">
        <v>4190</v>
      </c>
      <c r="I14" s="125">
        <f>'01'!H14</f>
        <v>4190</v>
      </c>
      <c r="J14" s="131">
        <f t="shared" si="2"/>
        <v>0</v>
      </c>
      <c r="K14" s="127">
        <v>1.6</v>
      </c>
      <c r="L14" s="132">
        <f t="shared" si="3"/>
        <v>0</v>
      </c>
      <c r="M14" s="133">
        <v>1.05</v>
      </c>
      <c r="N14" s="134">
        <f t="shared" si="4"/>
        <v>4.5465</v>
      </c>
    </row>
    <row r="15" spans="1:14" ht="15.75">
      <c r="A15" s="123" t="s">
        <v>11</v>
      </c>
      <c r="B15" s="130">
        <v>97</v>
      </c>
      <c r="C15" s="172">
        <v>61253</v>
      </c>
      <c r="D15" s="125">
        <f>'01'!C15</f>
        <v>60559</v>
      </c>
      <c r="E15" s="131">
        <f t="shared" si="0"/>
        <v>694</v>
      </c>
      <c r="F15" s="127">
        <v>4.33</v>
      </c>
      <c r="G15" s="132">
        <f t="shared" si="1"/>
        <v>3155.271</v>
      </c>
      <c r="H15" s="172">
        <v>30454</v>
      </c>
      <c r="I15" s="125">
        <f>'01'!H15</f>
        <v>29943</v>
      </c>
      <c r="J15" s="131">
        <f t="shared" si="2"/>
        <v>511</v>
      </c>
      <c r="K15" s="127">
        <v>1.6</v>
      </c>
      <c r="L15" s="132">
        <f t="shared" si="3"/>
        <v>858.4800000000001</v>
      </c>
      <c r="M15" s="133">
        <v>1.05</v>
      </c>
      <c r="N15" s="134">
        <f t="shared" si="4"/>
        <v>4013.751</v>
      </c>
    </row>
    <row r="16" spans="1:14" ht="15.75">
      <c r="A16" s="123" t="s">
        <v>12</v>
      </c>
      <c r="B16" s="130">
        <v>100</v>
      </c>
      <c r="C16" s="172">
        <v>7104</v>
      </c>
      <c r="D16" s="125">
        <f>'01'!C16</f>
        <v>7104</v>
      </c>
      <c r="E16" s="131">
        <f t="shared" si="0"/>
        <v>0</v>
      </c>
      <c r="F16" s="127">
        <v>4.33</v>
      </c>
      <c r="G16" s="132">
        <f t="shared" si="1"/>
        <v>0</v>
      </c>
      <c r="H16" s="172">
        <v>2530</v>
      </c>
      <c r="I16" s="125">
        <f>'01'!H16</f>
        <v>2530</v>
      </c>
      <c r="J16" s="131">
        <f t="shared" si="2"/>
        <v>0</v>
      </c>
      <c r="K16" s="127">
        <v>1.6</v>
      </c>
      <c r="L16" s="132">
        <f t="shared" si="3"/>
        <v>0</v>
      </c>
      <c r="M16" s="133">
        <v>1.05</v>
      </c>
      <c r="N16" s="134">
        <f t="shared" si="4"/>
        <v>0</v>
      </c>
    </row>
    <row r="17" spans="1:14" ht="15.75">
      <c r="A17" s="123" t="s">
        <v>13</v>
      </c>
      <c r="B17" s="130">
        <v>102</v>
      </c>
      <c r="C17" s="172">
        <v>5986</v>
      </c>
      <c r="D17" s="125">
        <f>'01'!C17</f>
        <v>4248</v>
      </c>
      <c r="E17" s="131">
        <f t="shared" si="0"/>
        <v>1738</v>
      </c>
      <c r="F17" s="127">
        <v>4.33</v>
      </c>
      <c r="G17" s="132">
        <f t="shared" si="1"/>
        <v>7901.817000000001</v>
      </c>
      <c r="H17" s="172">
        <v>10554</v>
      </c>
      <c r="I17" s="125">
        <f>'01'!H17</f>
        <v>7915</v>
      </c>
      <c r="J17" s="131">
        <f t="shared" si="2"/>
        <v>2639</v>
      </c>
      <c r="K17" s="127">
        <v>1.6</v>
      </c>
      <c r="L17" s="132">
        <f t="shared" si="3"/>
        <v>4433.52</v>
      </c>
      <c r="M17" s="133">
        <v>1.05</v>
      </c>
      <c r="N17" s="134">
        <f t="shared" si="4"/>
        <v>12335.337000000001</v>
      </c>
    </row>
    <row r="18" spans="1:14" ht="15.75">
      <c r="A18" s="123" t="s">
        <v>14</v>
      </c>
      <c r="B18" s="130">
        <v>119</v>
      </c>
      <c r="C18" s="172">
        <v>9695</v>
      </c>
      <c r="D18" s="125">
        <f>'01'!C18</f>
        <v>9695</v>
      </c>
      <c r="E18" s="131">
        <f t="shared" si="0"/>
        <v>0</v>
      </c>
      <c r="F18" s="135">
        <v>3.77</v>
      </c>
      <c r="G18" s="132">
        <f t="shared" si="1"/>
        <v>0</v>
      </c>
      <c r="H18" s="172">
        <v>0</v>
      </c>
      <c r="I18" s="125">
        <f>'01'!H18</f>
        <v>0</v>
      </c>
      <c r="J18" s="131">
        <v>0</v>
      </c>
      <c r="K18" s="135">
        <v>0</v>
      </c>
      <c r="L18" s="132">
        <f t="shared" si="3"/>
        <v>0</v>
      </c>
      <c r="M18" s="133">
        <v>1.05</v>
      </c>
      <c r="N18" s="134">
        <f t="shared" si="4"/>
        <v>0</v>
      </c>
    </row>
    <row r="19" spans="1:14" ht="15.75">
      <c r="A19" s="123" t="s">
        <v>15</v>
      </c>
      <c r="B19" s="130">
        <v>121</v>
      </c>
      <c r="C19" s="172">
        <v>12937</v>
      </c>
      <c r="D19" s="125">
        <f>'01'!C19</f>
        <v>12937</v>
      </c>
      <c r="E19" s="131">
        <f t="shared" si="0"/>
        <v>0</v>
      </c>
      <c r="F19" s="135">
        <v>3.77</v>
      </c>
      <c r="G19" s="132">
        <f t="shared" si="1"/>
        <v>0</v>
      </c>
      <c r="H19" s="172">
        <v>0</v>
      </c>
      <c r="I19" s="125">
        <f>'01'!H19</f>
        <v>0</v>
      </c>
      <c r="J19" s="131">
        <v>0</v>
      </c>
      <c r="K19" s="135">
        <v>0</v>
      </c>
      <c r="L19" s="132">
        <f t="shared" si="3"/>
        <v>0</v>
      </c>
      <c r="M19" s="133">
        <v>1.05</v>
      </c>
      <c r="N19" s="134">
        <f t="shared" si="4"/>
        <v>0</v>
      </c>
    </row>
    <row r="20" spans="1:14" ht="15.75">
      <c r="A20" s="123" t="s">
        <v>16</v>
      </c>
      <c r="B20" s="130">
        <v>123</v>
      </c>
      <c r="C20" s="172">
        <v>2833</v>
      </c>
      <c r="D20" s="125">
        <f>'01'!C20</f>
        <v>2833</v>
      </c>
      <c r="E20" s="131">
        <f t="shared" si="0"/>
        <v>0</v>
      </c>
      <c r="F20" s="127">
        <v>4.33</v>
      </c>
      <c r="G20" s="132">
        <f t="shared" si="1"/>
        <v>0</v>
      </c>
      <c r="H20" s="172">
        <v>1028</v>
      </c>
      <c r="I20" s="125">
        <f>'01'!H20</f>
        <v>1028</v>
      </c>
      <c r="J20" s="131">
        <f t="shared" si="2"/>
        <v>0</v>
      </c>
      <c r="K20" s="127">
        <v>1.6</v>
      </c>
      <c r="L20" s="132">
        <f t="shared" si="3"/>
        <v>0</v>
      </c>
      <c r="M20" s="133">
        <v>1.05</v>
      </c>
      <c r="N20" s="134">
        <f t="shared" si="4"/>
        <v>0</v>
      </c>
    </row>
    <row r="21" spans="1:14" ht="15.75">
      <c r="A21" s="123" t="s">
        <v>17</v>
      </c>
      <c r="B21" s="130">
        <v>126</v>
      </c>
      <c r="C21" s="172">
        <v>5120</v>
      </c>
      <c r="D21" s="125">
        <f>'01'!C21</f>
        <v>5120</v>
      </c>
      <c r="E21" s="131">
        <f t="shared" si="0"/>
        <v>0</v>
      </c>
      <c r="F21" s="135">
        <v>6.18</v>
      </c>
      <c r="G21" s="132">
        <f t="shared" si="1"/>
        <v>0</v>
      </c>
      <c r="H21" s="172">
        <v>3800</v>
      </c>
      <c r="I21" s="125">
        <f>'01'!H21</f>
        <v>3800</v>
      </c>
      <c r="J21" s="131">
        <f t="shared" si="2"/>
        <v>0</v>
      </c>
      <c r="K21" s="135">
        <v>2.29</v>
      </c>
      <c r="L21" s="132">
        <f t="shared" si="3"/>
        <v>0</v>
      </c>
      <c r="M21" s="133">
        <v>1.05</v>
      </c>
      <c r="N21" s="134">
        <f t="shared" si="4"/>
        <v>0</v>
      </c>
    </row>
    <row r="22" spans="1:14" ht="15.75">
      <c r="A22" s="123" t="s">
        <v>18</v>
      </c>
      <c r="B22" s="130">
        <v>142</v>
      </c>
      <c r="C22" s="172">
        <v>3966</v>
      </c>
      <c r="D22" s="125">
        <f>'01'!C22</f>
        <v>3965</v>
      </c>
      <c r="E22" s="131">
        <f t="shared" si="0"/>
        <v>1</v>
      </c>
      <c r="F22" s="135">
        <v>6.18</v>
      </c>
      <c r="G22" s="132">
        <f t="shared" si="1"/>
        <v>6.489</v>
      </c>
      <c r="H22" s="172">
        <v>2007</v>
      </c>
      <c r="I22" s="125">
        <f>'01'!H22</f>
        <v>2006</v>
      </c>
      <c r="J22" s="131">
        <f t="shared" si="2"/>
        <v>1</v>
      </c>
      <c r="K22" s="135">
        <v>2.29</v>
      </c>
      <c r="L22" s="132">
        <f t="shared" si="3"/>
        <v>2.4045</v>
      </c>
      <c r="M22" s="133">
        <v>1.05</v>
      </c>
      <c r="N22" s="134">
        <f t="shared" si="4"/>
        <v>8.8935</v>
      </c>
    </row>
    <row r="23" spans="1:14" ht="15.75">
      <c r="A23" s="123" t="s">
        <v>19</v>
      </c>
      <c r="B23" s="130">
        <v>143</v>
      </c>
      <c r="C23" s="172">
        <v>16062</v>
      </c>
      <c r="D23" s="125">
        <f>'01'!C23</f>
        <v>15953</v>
      </c>
      <c r="E23" s="131">
        <f t="shared" si="0"/>
        <v>109</v>
      </c>
      <c r="F23" s="127">
        <v>4.33</v>
      </c>
      <c r="G23" s="132">
        <f t="shared" si="1"/>
        <v>495.56850000000003</v>
      </c>
      <c r="H23" s="172">
        <v>9253</v>
      </c>
      <c r="I23" s="125">
        <f>'01'!H23</f>
        <v>9250</v>
      </c>
      <c r="J23" s="131">
        <f t="shared" si="2"/>
        <v>3</v>
      </c>
      <c r="K23" s="127">
        <v>1.6</v>
      </c>
      <c r="L23" s="132">
        <f t="shared" si="3"/>
        <v>5.040000000000001</v>
      </c>
      <c r="M23" s="133">
        <v>1.05</v>
      </c>
      <c r="N23" s="134">
        <f t="shared" si="4"/>
        <v>500.60850000000005</v>
      </c>
    </row>
    <row r="24" spans="1:14" ht="15.75">
      <c r="A24" s="123" t="s">
        <v>20</v>
      </c>
      <c r="B24" s="130">
        <v>144</v>
      </c>
      <c r="C24" s="172">
        <v>4043</v>
      </c>
      <c r="D24" s="125">
        <f>'01'!C24</f>
        <v>4043</v>
      </c>
      <c r="E24" s="131">
        <f t="shared" si="0"/>
        <v>0</v>
      </c>
      <c r="F24" s="135">
        <v>6.18</v>
      </c>
      <c r="G24" s="132">
        <f t="shared" si="1"/>
        <v>0</v>
      </c>
      <c r="H24" s="172">
        <v>1359</v>
      </c>
      <c r="I24" s="125">
        <f>'01'!H24</f>
        <v>1359</v>
      </c>
      <c r="J24" s="131">
        <f t="shared" si="2"/>
        <v>0</v>
      </c>
      <c r="K24" s="135">
        <v>2.29</v>
      </c>
      <c r="L24" s="132">
        <f t="shared" si="3"/>
        <v>0</v>
      </c>
      <c r="M24" s="133">
        <v>1.05</v>
      </c>
      <c r="N24" s="134">
        <f t="shared" si="4"/>
        <v>0</v>
      </c>
    </row>
    <row r="25" spans="1:14" ht="15.75">
      <c r="A25" s="123" t="s">
        <v>21</v>
      </c>
      <c r="B25" s="130">
        <v>145</v>
      </c>
      <c r="C25" s="172">
        <v>17003</v>
      </c>
      <c r="D25" s="125">
        <f>'01'!C25</f>
        <v>16969</v>
      </c>
      <c r="E25" s="131">
        <f t="shared" si="0"/>
        <v>34</v>
      </c>
      <c r="F25" s="127">
        <v>4.33</v>
      </c>
      <c r="G25" s="132">
        <f t="shared" si="1"/>
        <v>154.58100000000002</v>
      </c>
      <c r="H25" s="172">
        <v>9570</v>
      </c>
      <c r="I25" s="125">
        <f>'01'!H25</f>
        <v>9550</v>
      </c>
      <c r="J25" s="131">
        <f t="shared" si="2"/>
        <v>20</v>
      </c>
      <c r="K25" s="127">
        <v>1.6</v>
      </c>
      <c r="L25" s="132">
        <f t="shared" si="3"/>
        <v>33.6</v>
      </c>
      <c r="M25" s="133">
        <v>1.05</v>
      </c>
      <c r="N25" s="134">
        <f t="shared" si="4"/>
        <v>188.181</v>
      </c>
    </row>
    <row r="26" spans="1:14" ht="15.75">
      <c r="A26" s="123" t="s">
        <v>22</v>
      </c>
      <c r="B26" s="130">
        <v>148</v>
      </c>
      <c r="C26" s="172">
        <v>2459</v>
      </c>
      <c r="D26" s="125">
        <f>'01'!C26</f>
        <v>2459</v>
      </c>
      <c r="E26" s="131">
        <f t="shared" si="0"/>
        <v>0</v>
      </c>
      <c r="F26" s="127">
        <v>4.33</v>
      </c>
      <c r="G26" s="132">
        <f t="shared" si="1"/>
        <v>0</v>
      </c>
      <c r="H26" s="172">
        <v>775</v>
      </c>
      <c r="I26" s="125">
        <f>'01'!H26</f>
        <v>775</v>
      </c>
      <c r="J26" s="131">
        <f t="shared" si="2"/>
        <v>0</v>
      </c>
      <c r="K26" s="127">
        <v>1.6</v>
      </c>
      <c r="L26" s="132">
        <f t="shared" si="3"/>
        <v>0</v>
      </c>
      <c r="M26" s="133">
        <v>1.05</v>
      </c>
      <c r="N26" s="134">
        <f t="shared" si="4"/>
        <v>0</v>
      </c>
    </row>
    <row r="27" spans="1:14" ht="15.75">
      <c r="A27" s="123" t="s">
        <v>23</v>
      </c>
      <c r="B27" s="130">
        <v>151</v>
      </c>
      <c r="C27" s="172">
        <v>10645</v>
      </c>
      <c r="D27" s="125">
        <f>'01'!C27</f>
        <v>10645</v>
      </c>
      <c r="E27" s="131">
        <f t="shared" si="0"/>
        <v>0</v>
      </c>
      <c r="F27" s="127">
        <v>4.33</v>
      </c>
      <c r="G27" s="132">
        <f t="shared" si="1"/>
        <v>0</v>
      </c>
      <c r="H27" s="172">
        <v>4442</v>
      </c>
      <c r="I27" s="125">
        <f>'01'!H27</f>
        <v>4442</v>
      </c>
      <c r="J27" s="131">
        <f t="shared" si="2"/>
        <v>0</v>
      </c>
      <c r="K27" s="127">
        <v>1.6</v>
      </c>
      <c r="L27" s="132">
        <f t="shared" si="3"/>
        <v>0</v>
      </c>
      <c r="M27" s="133">
        <v>1.05</v>
      </c>
      <c r="N27" s="134">
        <f t="shared" si="4"/>
        <v>0</v>
      </c>
    </row>
    <row r="28" spans="1:14" ht="15.75">
      <c r="A28" s="123" t="s">
        <v>24</v>
      </c>
      <c r="B28" s="130">
        <v>153</v>
      </c>
      <c r="C28" s="172">
        <v>141966</v>
      </c>
      <c r="D28" s="125">
        <f>'01'!C28</f>
        <v>140566</v>
      </c>
      <c r="E28" s="131">
        <f t="shared" si="0"/>
        <v>1400</v>
      </c>
      <c r="F28" s="127">
        <v>4.33</v>
      </c>
      <c r="G28" s="132">
        <f t="shared" si="1"/>
        <v>6365.1</v>
      </c>
      <c r="H28" s="172">
        <v>92654</v>
      </c>
      <c r="I28" s="125">
        <f>'01'!H28</f>
        <v>92654</v>
      </c>
      <c r="J28" s="131">
        <f t="shared" si="2"/>
        <v>0</v>
      </c>
      <c r="K28" s="127">
        <v>1.6</v>
      </c>
      <c r="L28" s="132">
        <f t="shared" si="3"/>
        <v>0</v>
      </c>
      <c r="M28" s="133">
        <v>1.05</v>
      </c>
      <c r="N28" s="134">
        <f t="shared" si="4"/>
        <v>6365.1</v>
      </c>
    </row>
    <row r="29" spans="1:14" ht="15.75">
      <c r="A29" s="123" t="s">
        <v>25</v>
      </c>
      <c r="B29" s="130">
        <v>155</v>
      </c>
      <c r="C29" s="172">
        <v>187347</v>
      </c>
      <c r="D29" s="125">
        <f>'01'!C29</f>
        <v>184371</v>
      </c>
      <c r="E29" s="131">
        <f t="shared" si="0"/>
        <v>2976</v>
      </c>
      <c r="F29" s="127">
        <v>4.33</v>
      </c>
      <c r="G29" s="132">
        <f t="shared" si="1"/>
        <v>13530.384000000002</v>
      </c>
      <c r="H29" s="172">
        <v>109453</v>
      </c>
      <c r="I29" s="125">
        <f>'01'!H29</f>
        <v>107933</v>
      </c>
      <c r="J29" s="131">
        <f t="shared" si="2"/>
        <v>1520</v>
      </c>
      <c r="K29" s="127">
        <v>1.6</v>
      </c>
      <c r="L29" s="132">
        <f t="shared" si="3"/>
        <v>2553.6000000000004</v>
      </c>
      <c r="M29" s="133">
        <v>1.05</v>
      </c>
      <c r="N29" s="134">
        <f t="shared" si="4"/>
        <v>16083.984000000002</v>
      </c>
    </row>
    <row r="30" spans="1:14" ht="15.75">
      <c r="A30" s="123" t="s">
        <v>26</v>
      </c>
      <c r="B30" s="130">
        <v>158</v>
      </c>
      <c r="C30" s="172">
        <v>31744</v>
      </c>
      <c r="D30" s="125">
        <f>'01'!C30</f>
        <v>31361</v>
      </c>
      <c r="E30" s="131">
        <f t="shared" si="0"/>
        <v>383</v>
      </c>
      <c r="F30" s="127">
        <v>4.33</v>
      </c>
      <c r="G30" s="132">
        <f t="shared" si="1"/>
        <v>1741.3095</v>
      </c>
      <c r="H30" s="172">
        <v>13675</v>
      </c>
      <c r="I30" s="125">
        <f>'01'!H30</f>
        <v>13531</v>
      </c>
      <c r="J30" s="131">
        <f t="shared" si="2"/>
        <v>144</v>
      </c>
      <c r="K30" s="127">
        <v>1.6</v>
      </c>
      <c r="L30" s="132">
        <f t="shared" si="3"/>
        <v>241.92000000000004</v>
      </c>
      <c r="M30" s="133">
        <v>1.05</v>
      </c>
      <c r="N30" s="134">
        <f t="shared" si="4"/>
        <v>1983.2295000000001</v>
      </c>
    </row>
    <row r="31" spans="1:14" ht="15.75">
      <c r="A31" s="123" t="s">
        <v>27</v>
      </c>
      <c r="B31" s="130">
        <v>159</v>
      </c>
      <c r="C31" s="172">
        <v>29330</v>
      </c>
      <c r="D31" s="125">
        <f>'01'!C31</f>
        <v>29243</v>
      </c>
      <c r="E31" s="131">
        <f t="shared" si="0"/>
        <v>87</v>
      </c>
      <c r="F31" s="127">
        <v>4.33</v>
      </c>
      <c r="G31" s="132">
        <f t="shared" si="1"/>
        <v>395.54550000000006</v>
      </c>
      <c r="H31" s="172">
        <v>13195</v>
      </c>
      <c r="I31" s="125">
        <f>'01'!H31</f>
        <v>13148</v>
      </c>
      <c r="J31" s="131">
        <f t="shared" si="2"/>
        <v>47</v>
      </c>
      <c r="K31" s="127">
        <v>1.6</v>
      </c>
      <c r="L31" s="132">
        <f t="shared" si="3"/>
        <v>78.96000000000001</v>
      </c>
      <c r="M31" s="133">
        <v>1.05</v>
      </c>
      <c r="N31" s="134">
        <f t="shared" si="4"/>
        <v>474.5055000000001</v>
      </c>
    </row>
    <row r="32" spans="1:14" ht="15.75">
      <c r="A32" s="123" t="s">
        <v>28</v>
      </c>
      <c r="B32" s="130">
        <v>160</v>
      </c>
      <c r="C32" s="172">
        <v>31776</v>
      </c>
      <c r="D32" s="125">
        <f>'01'!C32</f>
        <v>29122</v>
      </c>
      <c r="E32" s="131">
        <f t="shared" si="0"/>
        <v>2654</v>
      </c>
      <c r="F32" s="127">
        <v>4.33</v>
      </c>
      <c r="G32" s="132">
        <f t="shared" si="1"/>
        <v>12066.411000000002</v>
      </c>
      <c r="H32" s="172">
        <v>19374</v>
      </c>
      <c r="I32" s="125">
        <f>'01'!H32</f>
        <v>18044</v>
      </c>
      <c r="J32" s="131">
        <f t="shared" si="2"/>
        <v>1330</v>
      </c>
      <c r="K32" s="127">
        <v>1.6</v>
      </c>
      <c r="L32" s="132">
        <f t="shared" si="3"/>
        <v>2234.4</v>
      </c>
      <c r="M32" s="133">
        <v>1.05</v>
      </c>
      <c r="N32" s="134">
        <f t="shared" si="4"/>
        <v>14300.811000000002</v>
      </c>
    </row>
    <row r="33" spans="1:14" ht="15.75">
      <c r="A33" s="123" t="s">
        <v>29</v>
      </c>
      <c r="B33" s="130">
        <v>161</v>
      </c>
      <c r="C33" s="172">
        <v>115</v>
      </c>
      <c r="D33" s="125">
        <f>'01'!C33</f>
        <v>114</v>
      </c>
      <c r="E33" s="131">
        <f t="shared" si="0"/>
        <v>1</v>
      </c>
      <c r="F33" s="135">
        <v>6.18</v>
      </c>
      <c r="G33" s="132">
        <f t="shared" si="1"/>
        <v>6.489</v>
      </c>
      <c r="H33" s="172">
        <v>25</v>
      </c>
      <c r="I33" s="125">
        <f>'01'!H33</f>
        <v>24</v>
      </c>
      <c r="J33" s="131">
        <f t="shared" si="2"/>
        <v>1</v>
      </c>
      <c r="K33" s="135">
        <v>2.29</v>
      </c>
      <c r="L33" s="132">
        <f t="shared" si="3"/>
        <v>2.4045</v>
      </c>
      <c r="M33" s="133">
        <v>1.05</v>
      </c>
      <c r="N33" s="134">
        <f t="shared" si="4"/>
        <v>8.8935</v>
      </c>
    </row>
    <row r="34" spans="1:14" ht="15.75">
      <c r="A34" s="123" t="s">
        <v>30</v>
      </c>
      <c r="B34" s="130">
        <v>163</v>
      </c>
      <c r="C34" s="172">
        <v>39623</v>
      </c>
      <c r="D34" s="125">
        <f>'01'!C34</f>
        <v>38511</v>
      </c>
      <c r="E34" s="131">
        <f t="shared" si="0"/>
        <v>1112</v>
      </c>
      <c r="F34" s="127">
        <v>4.33</v>
      </c>
      <c r="G34" s="132">
        <f t="shared" si="1"/>
        <v>5055.7080000000005</v>
      </c>
      <c r="H34" s="172">
        <v>26509</v>
      </c>
      <c r="I34" s="125">
        <f>'01'!H34</f>
        <v>25932</v>
      </c>
      <c r="J34" s="131">
        <f t="shared" si="2"/>
        <v>577</v>
      </c>
      <c r="K34" s="127">
        <v>1.6</v>
      </c>
      <c r="L34" s="132">
        <f t="shared" si="3"/>
        <v>969.3600000000001</v>
      </c>
      <c r="M34" s="133">
        <v>1.05</v>
      </c>
      <c r="N34" s="134">
        <f t="shared" si="4"/>
        <v>6025.068000000001</v>
      </c>
    </row>
    <row r="35" spans="1:14" ht="15.75">
      <c r="A35" s="123" t="s">
        <v>31</v>
      </c>
      <c r="B35" s="130">
        <v>164</v>
      </c>
      <c r="C35" s="172">
        <v>10331</v>
      </c>
      <c r="D35" s="125">
        <f>'01'!C35</f>
        <v>9785</v>
      </c>
      <c r="E35" s="131">
        <f t="shared" si="0"/>
        <v>546</v>
      </c>
      <c r="F35" s="127">
        <v>4.33</v>
      </c>
      <c r="G35" s="132">
        <f t="shared" si="1"/>
        <v>2482.389</v>
      </c>
      <c r="H35" s="172">
        <v>9638</v>
      </c>
      <c r="I35" s="125">
        <f>'01'!H35</f>
        <v>9369</v>
      </c>
      <c r="J35" s="131">
        <f t="shared" si="2"/>
        <v>269</v>
      </c>
      <c r="K35" s="127">
        <v>1.6</v>
      </c>
      <c r="L35" s="132">
        <f t="shared" si="3"/>
        <v>451.92</v>
      </c>
      <c r="M35" s="133">
        <v>1.05</v>
      </c>
      <c r="N35" s="134">
        <f t="shared" si="4"/>
        <v>2934.309</v>
      </c>
    </row>
    <row r="36" spans="1:14" ht="15.75">
      <c r="A36" s="123" t="s">
        <v>32</v>
      </c>
      <c r="B36" s="130">
        <v>165</v>
      </c>
      <c r="C36" s="172">
        <v>98676</v>
      </c>
      <c r="D36" s="125">
        <f>'01'!C36</f>
        <v>95471</v>
      </c>
      <c r="E36" s="131">
        <f t="shared" si="0"/>
        <v>3205</v>
      </c>
      <c r="F36" s="127">
        <v>4.33</v>
      </c>
      <c r="G36" s="132">
        <f t="shared" si="1"/>
        <v>14571.5325</v>
      </c>
      <c r="H36" s="172">
        <v>63619</v>
      </c>
      <c r="I36" s="125">
        <f>'01'!H36</f>
        <v>61797</v>
      </c>
      <c r="J36" s="131">
        <f t="shared" si="2"/>
        <v>1822</v>
      </c>
      <c r="K36" s="127">
        <v>1.6</v>
      </c>
      <c r="L36" s="132">
        <f t="shared" si="3"/>
        <v>3060.9600000000005</v>
      </c>
      <c r="M36" s="133">
        <v>1.05</v>
      </c>
      <c r="N36" s="134">
        <f t="shared" si="4"/>
        <v>17632.4925</v>
      </c>
    </row>
    <row r="37" spans="1:14" ht="15.75">
      <c r="A37" s="123" t="s">
        <v>33</v>
      </c>
      <c r="B37" s="130">
        <v>169</v>
      </c>
      <c r="C37" s="172">
        <v>37646</v>
      </c>
      <c r="D37" s="125">
        <f>'01'!C37</f>
        <v>35280</v>
      </c>
      <c r="E37" s="131">
        <f t="shared" si="0"/>
        <v>2366</v>
      </c>
      <c r="F37" s="127">
        <v>4.33</v>
      </c>
      <c r="G37" s="132">
        <f t="shared" si="1"/>
        <v>10757.019</v>
      </c>
      <c r="H37" s="172">
        <v>20552</v>
      </c>
      <c r="I37" s="125">
        <f>'01'!H37</f>
        <v>19343</v>
      </c>
      <c r="J37" s="131">
        <f t="shared" si="2"/>
        <v>1209</v>
      </c>
      <c r="K37" s="127">
        <v>1.6</v>
      </c>
      <c r="L37" s="132">
        <f t="shared" si="3"/>
        <v>2031.1200000000001</v>
      </c>
      <c r="M37" s="133">
        <v>1.05</v>
      </c>
      <c r="N37" s="134">
        <f t="shared" si="4"/>
        <v>12788.139000000001</v>
      </c>
    </row>
    <row r="38" spans="1:14" ht="15.75">
      <c r="A38" s="123" t="s">
        <v>34</v>
      </c>
      <c r="B38" s="130">
        <v>170</v>
      </c>
      <c r="C38" s="172">
        <v>39142</v>
      </c>
      <c r="D38" s="125">
        <f>'01'!C38</f>
        <v>38822</v>
      </c>
      <c r="E38" s="131">
        <f t="shared" si="0"/>
        <v>320</v>
      </c>
      <c r="F38" s="127">
        <v>4.33</v>
      </c>
      <c r="G38" s="132">
        <f t="shared" si="1"/>
        <v>1454.88</v>
      </c>
      <c r="H38" s="172">
        <v>40000</v>
      </c>
      <c r="I38" s="125">
        <f>'01'!H38</f>
        <v>39320</v>
      </c>
      <c r="J38" s="131">
        <f t="shared" si="2"/>
        <v>680</v>
      </c>
      <c r="K38" s="127">
        <v>1.6</v>
      </c>
      <c r="L38" s="132">
        <f t="shared" si="3"/>
        <v>1142.4</v>
      </c>
      <c r="M38" s="133">
        <v>1.05</v>
      </c>
      <c r="N38" s="134">
        <f t="shared" si="4"/>
        <v>2597.28</v>
      </c>
    </row>
    <row r="39" spans="1:14" ht="15.75">
      <c r="A39" s="123" t="s">
        <v>35</v>
      </c>
      <c r="B39" s="130">
        <v>173</v>
      </c>
      <c r="C39" s="172">
        <v>18197</v>
      </c>
      <c r="D39" s="125">
        <f>'01'!C39</f>
        <v>17605</v>
      </c>
      <c r="E39" s="131">
        <f t="shared" si="0"/>
        <v>592</v>
      </c>
      <c r="F39" s="127">
        <v>4.33</v>
      </c>
      <c r="G39" s="132">
        <f t="shared" si="1"/>
        <v>2691.5280000000002</v>
      </c>
      <c r="H39" s="172">
        <v>10517</v>
      </c>
      <c r="I39" s="125">
        <f>'01'!H39</f>
        <v>10220</v>
      </c>
      <c r="J39" s="131">
        <f t="shared" si="2"/>
        <v>297</v>
      </c>
      <c r="K39" s="127">
        <v>1.6</v>
      </c>
      <c r="L39" s="132">
        <f t="shared" si="3"/>
        <v>498.96000000000004</v>
      </c>
      <c r="M39" s="133">
        <v>1.05</v>
      </c>
      <c r="N39" s="134">
        <f t="shared" si="4"/>
        <v>3190.4880000000003</v>
      </c>
    </row>
    <row r="40" spans="1:14" ht="15.75">
      <c r="A40" s="123" t="s">
        <v>36</v>
      </c>
      <c r="B40" s="130">
        <v>178</v>
      </c>
      <c r="C40" s="172">
        <v>180316</v>
      </c>
      <c r="D40" s="125">
        <f>'01'!C40</f>
        <v>177002</v>
      </c>
      <c r="E40" s="131">
        <f t="shared" si="0"/>
        <v>3314</v>
      </c>
      <c r="F40" s="127">
        <v>4.33</v>
      </c>
      <c r="G40" s="132">
        <f t="shared" si="1"/>
        <v>15067.101</v>
      </c>
      <c r="H40" s="172">
        <v>113447</v>
      </c>
      <c r="I40" s="125">
        <f>'01'!H40</f>
        <v>111669</v>
      </c>
      <c r="J40" s="131">
        <f t="shared" si="2"/>
        <v>1778</v>
      </c>
      <c r="K40" s="127">
        <v>1.6</v>
      </c>
      <c r="L40" s="132">
        <f t="shared" si="3"/>
        <v>2987.0400000000004</v>
      </c>
      <c r="M40" s="133">
        <v>1.05</v>
      </c>
      <c r="N40" s="134">
        <f t="shared" si="4"/>
        <v>18054.141</v>
      </c>
    </row>
    <row r="41" spans="1:14" ht="15.75">
      <c r="A41" s="123" t="s">
        <v>37</v>
      </c>
      <c r="B41" s="130">
        <v>180</v>
      </c>
      <c r="C41" s="172">
        <v>115899</v>
      </c>
      <c r="D41" s="125">
        <f>'01'!C41</f>
        <v>113736</v>
      </c>
      <c r="E41" s="131">
        <f t="shared" si="0"/>
        <v>2163</v>
      </c>
      <c r="F41" s="127">
        <v>4.33</v>
      </c>
      <c r="G41" s="132">
        <f t="shared" si="1"/>
        <v>9834.0795</v>
      </c>
      <c r="H41" s="172">
        <v>59122</v>
      </c>
      <c r="I41" s="125">
        <f>'01'!H41</f>
        <v>58032</v>
      </c>
      <c r="J41" s="131">
        <f t="shared" si="2"/>
        <v>1090</v>
      </c>
      <c r="K41" s="127">
        <v>1.6</v>
      </c>
      <c r="L41" s="132">
        <f t="shared" si="3"/>
        <v>1831.2</v>
      </c>
      <c r="M41" s="133">
        <v>1.05</v>
      </c>
      <c r="N41" s="134">
        <f t="shared" si="4"/>
        <v>11665.2795</v>
      </c>
    </row>
    <row r="42" spans="1:14" ht="15.75">
      <c r="A42" s="123" t="s">
        <v>38</v>
      </c>
      <c r="B42" s="130">
        <v>182</v>
      </c>
      <c r="C42" s="172">
        <v>37750</v>
      </c>
      <c r="D42" s="125">
        <f>'01'!C42</f>
        <v>37189</v>
      </c>
      <c r="E42" s="131">
        <f t="shared" si="0"/>
        <v>561</v>
      </c>
      <c r="F42" s="135">
        <v>6.18</v>
      </c>
      <c r="G42" s="132">
        <f t="shared" si="1"/>
        <v>3640.329</v>
      </c>
      <c r="H42" s="172">
        <v>10126</v>
      </c>
      <c r="I42" s="125">
        <f>'01'!H42</f>
        <v>9938</v>
      </c>
      <c r="J42" s="131">
        <f t="shared" si="2"/>
        <v>188</v>
      </c>
      <c r="K42" s="135">
        <v>2.29</v>
      </c>
      <c r="L42" s="132">
        <f t="shared" si="3"/>
        <v>452.046</v>
      </c>
      <c r="M42" s="133">
        <v>1.05</v>
      </c>
      <c r="N42" s="134">
        <f t="shared" si="4"/>
        <v>4092.375</v>
      </c>
    </row>
    <row r="43" spans="1:14" ht="15.75">
      <c r="A43" s="123" t="s">
        <v>39</v>
      </c>
      <c r="B43" s="130">
        <v>185</v>
      </c>
      <c r="C43" s="172">
        <v>752</v>
      </c>
      <c r="D43" s="125">
        <f>'01'!C43</f>
        <v>745</v>
      </c>
      <c r="E43" s="131">
        <f t="shared" si="0"/>
        <v>7</v>
      </c>
      <c r="F43" s="127">
        <v>4.33</v>
      </c>
      <c r="G43" s="132">
        <f t="shared" si="1"/>
        <v>31.8255</v>
      </c>
      <c r="H43" s="172">
        <v>421</v>
      </c>
      <c r="I43" s="125">
        <f>'01'!H43</f>
        <v>417</v>
      </c>
      <c r="J43" s="131">
        <f t="shared" si="2"/>
        <v>4</v>
      </c>
      <c r="K43" s="127">
        <v>1.6</v>
      </c>
      <c r="L43" s="132">
        <f t="shared" si="3"/>
        <v>6.720000000000001</v>
      </c>
      <c r="M43" s="133">
        <v>1.05</v>
      </c>
      <c r="N43" s="134">
        <f t="shared" si="4"/>
        <v>38.545500000000004</v>
      </c>
    </row>
    <row r="44" spans="1:14" ht="15.75">
      <c r="A44" s="123" t="s">
        <v>40</v>
      </c>
      <c r="B44" s="130">
        <v>187</v>
      </c>
      <c r="C44" s="172">
        <v>58766</v>
      </c>
      <c r="D44" s="125">
        <f>'01'!C44</f>
        <v>55613</v>
      </c>
      <c r="E44" s="131">
        <f t="shared" si="0"/>
        <v>3153</v>
      </c>
      <c r="F44" s="127">
        <v>4.33</v>
      </c>
      <c r="G44" s="132">
        <f t="shared" si="1"/>
        <v>14335.114500000001</v>
      </c>
      <c r="H44" s="172">
        <v>36463</v>
      </c>
      <c r="I44" s="125">
        <f>'01'!H44</f>
        <v>34600</v>
      </c>
      <c r="J44" s="131">
        <f t="shared" si="2"/>
        <v>1863</v>
      </c>
      <c r="K44" s="127">
        <v>1.6</v>
      </c>
      <c r="L44" s="132">
        <f t="shared" si="3"/>
        <v>3129.84</v>
      </c>
      <c r="M44" s="133">
        <v>1.05</v>
      </c>
      <c r="N44" s="134">
        <f t="shared" si="4"/>
        <v>17464.9545</v>
      </c>
    </row>
    <row r="45" spans="1:14" ht="15.75">
      <c r="A45" s="123" t="s">
        <v>41</v>
      </c>
      <c r="B45" s="130">
        <v>201</v>
      </c>
      <c r="C45" s="172">
        <v>1850</v>
      </c>
      <c r="D45" s="125">
        <f>'01'!C45</f>
        <v>1822</v>
      </c>
      <c r="E45" s="131">
        <f t="shared" si="0"/>
        <v>28</v>
      </c>
      <c r="F45" s="135">
        <v>6.18</v>
      </c>
      <c r="G45" s="132">
        <f t="shared" si="1"/>
        <v>181.692</v>
      </c>
      <c r="H45" s="172">
        <v>996</v>
      </c>
      <c r="I45" s="125">
        <f>'01'!H45</f>
        <v>982</v>
      </c>
      <c r="J45" s="131">
        <f t="shared" si="2"/>
        <v>14</v>
      </c>
      <c r="K45" s="135">
        <v>2.29</v>
      </c>
      <c r="L45" s="132">
        <f t="shared" si="3"/>
        <v>33.663000000000004</v>
      </c>
      <c r="M45" s="133">
        <v>1.05</v>
      </c>
      <c r="N45" s="134">
        <f t="shared" si="4"/>
        <v>215.35500000000002</v>
      </c>
    </row>
    <row r="46" spans="1:14" ht="15.75">
      <c r="A46" s="123" t="s">
        <v>42</v>
      </c>
      <c r="B46" s="130">
        <v>202</v>
      </c>
      <c r="C46" s="172">
        <v>17173</v>
      </c>
      <c r="D46" s="125">
        <f>'01'!C46</f>
        <v>16873</v>
      </c>
      <c r="E46" s="131">
        <f t="shared" si="0"/>
        <v>300</v>
      </c>
      <c r="F46" s="135">
        <v>6.18</v>
      </c>
      <c r="G46" s="132">
        <f t="shared" si="1"/>
        <v>1946.6999999999998</v>
      </c>
      <c r="H46" s="172">
        <v>7862</v>
      </c>
      <c r="I46" s="125">
        <f>'01'!H46</f>
        <v>7713</v>
      </c>
      <c r="J46" s="131">
        <f t="shared" si="2"/>
        <v>149</v>
      </c>
      <c r="K46" s="135">
        <v>2.29</v>
      </c>
      <c r="L46" s="132">
        <f t="shared" si="3"/>
        <v>358.2705</v>
      </c>
      <c r="M46" s="133">
        <v>1.05</v>
      </c>
      <c r="N46" s="134">
        <f t="shared" si="4"/>
        <v>2304.9705</v>
      </c>
    </row>
    <row r="47" spans="1:14" ht="15.75">
      <c r="A47" s="123" t="s">
        <v>43</v>
      </c>
      <c r="B47" s="130">
        <v>203</v>
      </c>
      <c r="C47" s="172">
        <v>3290</v>
      </c>
      <c r="D47" s="125">
        <f>'01'!C47</f>
        <v>3289</v>
      </c>
      <c r="E47" s="131">
        <f t="shared" si="0"/>
        <v>1</v>
      </c>
      <c r="F47" s="135">
        <v>6.18</v>
      </c>
      <c r="G47" s="132">
        <f t="shared" si="1"/>
        <v>6.489</v>
      </c>
      <c r="H47" s="172">
        <v>627</v>
      </c>
      <c r="I47" s="125">
        <f>'01'!H47</f>
        <v>627</v>
      </c>
      <c r="J47" s="131">
        <f t="shared" si="2"/>
        <v>0</v>
      </c>
      <c r="K47" s="135">
        <v>2.29</v>
      </c>
      <c r="L47" s="132">
        <f t="shared" si="3"/>
        <v>0</v>
      </c>
      <c r="M47" s="133">
        <v>1.05</v>
      </c>
      <c r="N47" s="134">
        <f t="shared" si="4"/>
        <v>6.489</v>
      </c>
    </row>
    <row r="48" spans="1:14" ht="15.75">
      <c r="A48" s="123" t="s">
        <v>39</v>
      </c>
      <c r="B48" s="130">
        <v>204</v>
      </c>
      <c r="C48" s="172">
        <v>60911</v>
      </c>
      <c r="D48" s="125">
        <f>'01'!C48</f>
        <v>60309</v>
      </c>
      <c r="E48" s="131">
        <f t="shared" si="0"/>
        <v>602</v>
      </c>
      <c r="F48" s="127">
        <v>4.33</v>
      </c>
      <c r="G48" s="132">
        <f t="shared" si="1"/>
        <v>2736.993</v>
      </c>
      <c r="H48" s="172">
        <v>37960</v>
      </c>
      <c r="I48" s="125">
        <f>'01'!H48</f>
        <v>37629</v>
      </c>
      <c r="J48" s="131">
        <f t="shared" si="2"/>
        <v>331</v>
      </c>
      <c r="K48" s="127">
        <v>1.6</v>
      </c>
      <c r="L48" s="132">
        <f t="shared" si="3"/>
        <v>556.08</v>
      </c>
      <c r="M48" s="133">
        <v>1.05</v>
      </c>
      <c r="N48" s="134">
        <f t="shared" si="4"/>
        <v>3293.073</v>
      </c>
    </row>
    <row r="49" spans="1:14" ht="15.75">
      <c r="A49" s="123" t="s">
        <v>44</v>
      </c>
      <c r="B49" s="130">
        <v>205</v>
      </c>
      <c r="C49" s="172">
        <v>3313</v>
      </c>
      <c r="D49" s="125">
        <f>'01'!C49</f>
        <v>3312</v>
      </c>
      <c r="E49" s="131">
        <f t="shared" si="0"/>
        <v>1</v>
      </c>
      <c r="F49" s="127">
        <v>4.33</v>
      </c>
      <c r="G49" s="132">
        <f t="shared" si="1"/>
        <v>4.5465</v>
      </c>
      <c r="H49" s="172">
        <v>884</v>
      </c>
      <c r="I49" s="125">
        <f>'01'!H49</f>
        <v>883</v>
      </c>
      <c r="J49" s="131">
        <f t="shared" si="2"/>
        <v>1</v>
      </c>
      <c r="K49" s="127">
        <v>1.6</v>
      </c>
      <c r="L49" s="132">
        <f t="shared" si="3"/>
        <v>1.6800000000000002</v>
      </c>
      <c r="M49" s="133">
        <v>1.05</v>
      </c>
      <c r="N49" s="134">
        <f t="shared" si="4"/>
        <v>6.2265</v>
      </c>
    </row>
    <row r="50" spans="1:14" ht="15.75">
      <c r="A50" s="123" t="s">
        <v>45</v>
      </c>
      <c r="B50" s="130">
        <v>210</v>
      </c>
      <c r="C50" s="172">
        <v>62454</v>
      </c>
      <c r="D50" s="125">
        <f>'01'!C50</f>
        <v>61296</v>
      </c>
      <c r="E50" s="131">
        <f t="shared" si="0"/>
        <v>1158</v>
      </c>
      <c r="F50" s="127">
        <v>4.33</v>
      </c>
      <c r="G50" s="132">
        <f t="shared" si="1"/>
        <v>5264.847000000001</v>
      </c>
      <c r="H50" s="172">
        <v>80544</v>
      </c>
      <c r="I50" s="125">
        <f>'01'!H50</f>
        <v>79486</v>
      </c>
      <c r="J50" s="131">
        <f t="shared" si="2"/>
        <v>1058</v>
      </c>
      <c r="K50" s="127">
        <v>1.6</v>
      </c>
      <c r="L50" s="132">
        <f t="shared" si="3"/>
        <v>1777.4400000000003</v>
      </c>
      <c r="M50" s="133">
        <v>1.05</v>
      </c>
      <c r="N50" s="134">
        <f t="shared" si="4"/>
        <v>7042.287000000001</v>
      </c>
    </row>
    <row r="51" spans="1:14" ht="15.75">
      <c r="A51" s="123" t="s">
        <v>46</v>
      </c>
      <c r="B51" s="130">
        <v>211</v>
      </c>
      <c r="C51" s="172">
        <v>122</v>
      </c>
      <c r="D51" s="125">
        <f>'01'!C51</f>
        <v>119</v>
      </c>
      <c r="E51" s="131">
        <f t="shared" si="0"/>
        <v>3</v>
      </c>
      <c r="F51" s="127">
        <v>4.33</v>
      </c>
      <c r="G51" s="132">
        <f t="shared" si="1"/>
        <v>13.639500000000002</v>
      </c>
      <c r="H51" s="172">
        <v>2256</v>
      </c>
      <c r="I51" s="125">
        <f>'01'!H51</f>
        <v>2256</v>
      </c>
      <c r="J51" s="131">
        <f t="shared" si="2"/>
        <v>0</v>
      </c>
      <c r="K51" s="127">
        <v>1.6</v>
      </c>
      <c r="L51" s="132">
        <f t="shared" si="3"/>
        <v>0</v>
      </c>
      <c r="M51" s="133">
        <v>1.05</v>
      </c>
      <c r="N51" s="134">
        <f t="shared" si="4"/>
        <v>13.639500000000002</v>
      </c>
    </row>
    <row r="52" spans="1:14" ht="15.75">
      <c r="A52" s="123" t="s">
        <v>46</v>
      </c>
      <c r="B52" s="130">
        <v>212</v>
      </c>
      <c r="C52" s="172">
        <v>87154</v>
      </c>
      <c r="D52" s="125">
        <f>'01'!C52</f>
        <v>87017</v>
      </c>
      <c r="E52" s="131">
        <f t="shared" si="0"/>
        <v>137</v>
      </c>
      <c r="F52" s="127">
        <v>4.33</v>
      </c>
      <c r="G52" s="132">
        <f t="shared" si="1"/>
        <v>622.8705</v>
      </c>
      <c r="H52" s="172">
        <v>51735</v>
      </c>
      <c r="I52" s="125">
        <f>'01'!H52</f>
        <v>51672</v>
      </c>
      <c r="J52" s="131">
        <f t="shared" si="2"/>
        <v>63</v>
      </c>
      <c r="K52" s="127">
        <v>1.6</v>
      </c>
      <c r="L52" s="132">
        <f t="shared" si="3"/>
        <v>105.84000000000002</v>
      </c>
      <c r="M52" s="133">
        <v>1.05</v>
      </c>
      <c r="N52" s="134">
        <f t="shared" si="4"/>
        <v>728.7105</v>
      </c>
    </row>
    <row r="53" spans="1:14" ht="15.75">
      <c r="A53" s="123" t="s">
        <v>24</v>
      </c>
      <c r="B53" s="130">
        <v>232</v>
      </c>
      <c r="C53" s="172">
        <v>4465</v>
      </c>
      <c r="D53" s="125">
        <f>'01'!C53</f>
        <v>4461</v>
      </c>
      <c r="E53" s="131">
        <f t="shared" si="0"/>
        <v>4</v>
      </c>
      <c r="F53" s="127">
        <v>4.33</v>
      </c>
      <c r="G53" s="132">
        <f t="shared" si="1"/>
        <v>18.186</v>
      </c>
      <c r="H53" s="172">
        <v>3879</v>
      </c>
      <c r="I53" s="125">
        <f>'01'!H53</f>
        <v>3876</v>
      </c>
      <c r="J53" s="131">
        <f t="shared" si="2"/>
        <v>3</v>
      </c>
      <c r="K53" s="127">
        <v>1.6</v>
      </c>
      <c r="L53" s="132">
        <f t="shared" si="3"/>
        <v>5.040000000000001</v>
      </c>
      <c r="M53" s="133">
        <v>1.05</v>
      </c>
      <c r="N53" s="134">
        <f t="shared" si="4"/>
        <v>23.226</v>
      </c>
    </row>
    <row r="54" spans="1:14" ht="16.5" thickBot="1">
      <c r="A54" s="159" t="s">
        <v>47</v>
      </c>
      <c r="B54" s="136">
        <v>233</v>
      </c>
      <c r="C54" s="173">
        <v>11718</v>
      </c>
      <c r="D54" s="137">
        <f>'01'!C54</f>
        <v>10649</v>
      </c>
      <c r="E54" s="138">
        <f t="shared" si="0"/>
        <v>1069</v>
      </c>
      <c r="F54" s="139">
        <v>4.33</v>
      </c>
      <c r="G54" s="139">
        <f t="shared" si="1"/>
        <v>4860.208500000001</v>
      </c>
      <c r="H54" s="173">
        <v>5915</v>
      </c>
      <c r="I54" s="137">
        <f>'01'!H54</f>
        <v>5397</v>
      </c>
      <c r="J54" s="138">
        <f t="shared" si="2"/>
        <v>518</v>
      </c>
      <c r="K54" s="139">
        <v>1.6</v>
      </c>
      <c r="L54" s="139">
        <f t="shared" si="3"/>
        <v>870.24</v>
      </c>
      <c r="M54" s="140">
        <v>1.05</v>
      </c>
      <c r="N54" s="141">
        <f t="shared" si="4"/>
        <v>5730.4485</v>
      </c>
    </row>
    <row r="55" spans="3:13" ht="15.75">
      <c r="C55" s="142"/>
      <c r="E55" s="142">
        <f>SUM(E4:E54)</f>
        <v>38087</v>
      </c>
      <c r="J55" s="142">
        <f>SUM(J4:J54)</f>
        <v>21946</v>
      </c>
      <c r="M55" s="143">
        <f>(E55+J55)*1.05</f>
        <v>63034.65</v>
      </c>
    </row>
    <row r="57" spans="2:7" ht="16.5">
      <c r="B57" s="207" t="s">
        <v>85</v>
      </c>
      <c r="C57" s="207"/>
      <c r="D57" s="208"/>
      <c r="E57" s="144" t="s">
        <v>86</v>
      </c>
      <c r="F57" s="144" t="s">
        <v>87</v>
      </c>
      <c r="G57" s="144" t="s">
        <v>88</v>
      </c>
    </row>
    <row r="58" spans="2:7" ht="16.5">
      <c r="B58" s="207" t="s">
        <v>89</v>
      </c>
      <c r="C58" s="207"/>
      <c r="D58" s="145"/>
      <c r="E58" s="162">
        <v>43934.04</v>
      </c>
      <c r="F58" s="162">
        <f>'01'!$E$58</f>
        <v>43169.06</v>
      </c>
      <c r="G58" s="144">
        <f>E58-F58</f>
        <v>764.9800000000032</v>
      </c>
    </row>
    <row r="59" spans="2:11" ht="16.5">
      <c r="B59" s="207" t="s">
        <v>90</v>
      </c>
      <c r="C59" s="207"/>
      <c r="D59" s="147"/>
      <c r="E59" s="148"/>
      <c r="F59" s="148"/>
      <c r="G59" s="149">
        <f>G58*80</f>
        <v>61198.400000000256</v>
      </c>
      <c r="J59" s="142"/>
      <c r="K59" s="142"/>
    </row>
    <row r="60" spans="2:7" ht="16.5">
      <c r="B60" s="207" t="s">
        <v>91</v>
      </c>
      <c r="C60" s="207"/>
      <c r="D60" s="207"/>
      <c r="E60" s="150"/>
      <c r="F60" s="150"/>
      <c r="G60" s="151">
        <f>G59*1.03</f>
        <v>63034.35200000027</v>
      </c>
    </row>
    <row r="61" spans="2:7" ht="16.5">
      <c r="B61" s="207" t="s">
        <v>92</v>
      </c>
      <c r="C61" s="207"/>
      <c r="D61" s="207"/>
      <c r="E61" s="207"/>
      <c r="F61" s="150"/>
      <c r="G61" s="152">
        <f>$M$55</f>
        <v>63034.65</v>
      </c>
    </row>
    <row r="62" spans="2:7" ht="16.5">
      <c r="B62" s="206" t="s">
        <v>93</v>
      </c>
      <c r="C62" s="206"/>
      <c r="D62" s="206"/>
      <c r="E62" s="206"/>
      <c r="F62" s="150"/>
      <c r="G62" s="153">
        <f>G61-G60</f>
        <v>0.2979999997332925</v>
      </c>
    </row>
    <row r="63" spans="2:7" ht="16.5">
      <c r="B63" s="206"/>
      <c r="C63" s="206"/>
      <c r="D63" s="206"/>
      <c r="E63" s="206"/>
      <c r="F63" s="206"/>
      <c r="G63" s="151"/>
    </row>
    <row r="64" spans="2:7" ht="16.5">
      <c r="B64" s="206" t="s">
        <v>112</v>
      </c>
      <c r="C64" s="206"/>
      <c r="D64" s="206"/>
      <c r="E64" s="206"/>
      <c r="F64" s="206"/>
      <c r="G64" s="154">
        <f>G62-G63</f>
        <v>0.2979999997332925</v>
      </c>
    </row>
  </sheetData>
  <sheetProtection/>
  <mergeCells count="19">
    <mergeCell ref="B62:E62"/>
    <mergeCell ref="B64:F64"/>
    <mergeCell ref="B63:F63"/>
    <mergeCell ref="B1:D1"/>
    <mergeCell ref="B57:D57"/>
    <mergeCell ref="B58:C58"/>
    <mergeCell ref="B60:D60"/>
    <mergeCell ref="B61:E61"/>
    <mergeCell ref="B59:C59"/>
    <mergeCell ref="A2:A3"/>
    <mergeCell ref="B2:B3"/>
    <mergeCell ref="C2:E2"/>
    <mergeCell ref="N2:N3"/>
    <mergeCell ref="F2:F3"/>
    <mergeCell ref="G2:G3"/>
    <mergeCell ref="H2:J2"/>
    <mergeCell ref="K2:K3"/>
    <mergeCell ref="L2:L3"/>
    <mergeCell ref="M2:M3"/>
  </mergeCells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64"/>
  <sheetViews>
    <sheetView zoomScalePageLayoutView="0" workbookViewId="0" topLeftCell="A31">
      <selection activeCell="F65" sqref="F65"/>
    </sheetView>
  </sheetViews>
  <sheetFormatPr defaultColWidth="9.140625" defaultRowHeight="12.75"/>
  <cols>
    <col min="1" max="1" width="28.140625" style="7" customWidth="1"/>
    <col min="2" max="2" width="7.7109375" style="7" customWidth="1"/>
    <col min="3" max="3" width="12.7109375" style="7" customWidth="1"/>
    <col min="4" max="4" width="11.00390625" style="7" customWidth="1"/>
    <col min="5" max="5" width="10.421875" style="7" customWidth="1"/>
    <col min="6" max="6" width="8.8515625" style="7" customWidth="1"/>
    <col min="7" max="7" width="14.7109375" style="7" customWidth="1"/>
    <col min="8" max="8" width="13.00390625" style="7" customWidth="1"/>
    <col min="9" max="9" width="13.140625" style="7" customWidth="1"/>
    <col min="10" max="10" width="8.57421875" style="7" customWidth="1"/>
    <col min="11" max="11" width="8.8515625" style="7" customWidth="1"/>
    <col min="12" max="12" width="15.8515625" style="7" customWidth="1"/>
    <col min="13" max="13" width="11.57421875" style="20" bestFit="1" customWidth="1"/>
    <col min="14" max="14" width="16.421875" style="7" customWidth="1"/>
    <col min="15" max="16384" width="9.140625" style="7" customWidth="1"/>
  </cols>
  <sheetData>
    <row r="1" spans="1:14" ht="15.75" thickBot="1">
      <c r="A1" s="1">
        <v>43542</v>
      </c>
      <c r="B1" s="209" t="s">
        <v>65</v>
      </c>
      <c r="C1" s="209"/>
      <c r="D1" s="209"/>
      <c r="E1" s="2"/>
      <c r="F1" s="2"/>
      <c r="G1" s="2"/>
      <c r="H1" s="3"/>
      <c r="I1" s="3"/>
      <c r="J1" s="3"/>
      <c r="K1" s="4"/>
      <c r="L1" s="4"/>
      <c r="M1" s="5"/>
      <c r="N1" s="6"/>
    </row>
    <row r="2" spans="1:14" ht="15" customHeight="1">
      <c r="A2" s="191" t="s">
        <v>48</v>
      </c>
      <c r="B2" s="193" t="s">
        <v>49</v>
      </c>
      <c r="C2" s="197" t="s">
        <v>50</v>
      </c>
      <c r="D2" s="198"/>
      <c r="E2" s="199"/>
      <c r="F2" s="200" t="s">
        <v>60</v>
      </c>
      <c r="G2" s="200" t="s">
        <v>102</v>
      </c>
      <c r="H2" s="197" t="s">
        <v>51</v>
      </c>
      <c r="I2" s="198"/>
      <c r="J2" s="199"/>
      <c r="K2" s="202" t="s">
        <v>61</v>
      </c>
      <c r="L2" s="202" t="s">
        <v>63</v>
      </c>
      <c r="M2" s="204" t="s">
        <v>52</v>
      </c>
      <c r="N2" s="195" t="s">
        <v>57</v>
      </c>
    </row>
    <row r="3" spans="1:14" ht="32.25" thickBot="1">
      <c r="A3" s="192"/>
      <c r="B3" s="194"/>
      <c r="C3" s="121" t="s">
        <v>53</v>
      </c>
      <c r="D3" s="122" t="s">
        <v>58</v>
      </c>
      <c r="E3" s="122" t="s">
        <v>55</v>
      </c>
      <c r="F3" s="201"/>
      <c r="G3" s="201"/>
      <c r="H3" s="121" t="s">
        <v>53</v>
      </c>
      <c r="I3" s="122" t="s">
        <v>59</v>
      </c>
      <c r="J3" s="122" t="s">
        <v>54</v>
      </c>
      <c r="K3" s="203"/>
      <c r="L3" s="203"/>
      <c r="M3" s="205"/>
      <c r="N3" s="196"/>
    </row>
    <row r="4" spans="1:14" ht="16.5" thickTop="1">
      <c r="A4" s="123" t="s">
        <v>0</v>
      </c>
      <c r="B4" s="124">
        <v>5</v>
      </c>
      <c r="C4" s="170">
        <v>4562</v>
      </c>
      <c r="D4" s="125">
        <f>'02'!C4</f>
        <v>4562</v>
      </c>
      <c r="E4" s="126">
        <f>C4-D4</f>
        <v>0</v>
      </c>
      <c r="F4" s="127">
        <v>4.33</v>
      </c>
      <c r="G4" s="127">
        <f>E4*M4*F4</f>
        <v>0</v>
      </c>
      <c r="H4" s="170">
        <v>2840</v>
      </c>
      <c r="I4" s="125">
        <f>'02'!H4</f>
        <v>2840</v>
      </c>
      <c r="J4" s="126">
        <f>H4-I4</f>
        <v>0</v>
      </c>
      <c r="K4" s="127">
        <v>1.6</v>
      </c>
      <c r="L4" s="127">
        <f>J4*M4*K4</f>
        <v>0</v>
      </c>
      <c r="M4" s="128">
        <v>1.05</v>
      </c>
      <c r="N4" s="129">
        <f>G4+L4</f>
        <v>0</v>
      </c>
    </row>
    <row r="5" spans="1:14" ht="15.75">
      <c r="A5" s="123" t="s">
        <v>1</v>
      </c>
      <c r="B5" s="130">
        <v>46</v>
      </c>
      <c r="C5" s="170">
        <v>35567</v>
      </c>
      <c r="D5" s="125">
        <f>'02'!C5</f>
        <v>35386</v>
      </c>
      <c r="E5" s="131">
        <f aca="true" t="shared" si="0" ref="E5:E54">C5-D5</f>
        <v>181</v>
      </c>
      <c r="F5" s="127">
        <v>4.33</v>
      </c>
      <c r="G5" s="132">
        <f aca="true" t="shared" si="1" ref="G5:G54">E5*M5*F5</f>
        <v>822.9165</v>
      </c>
      <c r="H5" s="170">
        <v>20986</v>
      </c>
      <c r="I5" s="125">
        <f>'02'!H5</f>
        <v>20891</v>
      </c>
      <c r="J5" s="131">
        <f aca="true" t="shared" si="2" ref="J5:J54">H5-I5</f>
        <v>95</v>
      </c>
      <c r="K5" s="127">
        <v>1.6</v>
      </c>
      <c r="L5" s="132">
        <f aca="true" t="shared" si="3" ref="L5:L54">J5*M5*K5</f>
        <v>159.60000000000002</v>
      </c>
      <c r="M5" s="133">
        <v>1.05</v>
      </c>
      <c r="N5" s="134">
        <f aca="true" t="shared" si="4" ref="N5:N54">G5+L5</f>
        <v>982.5165000000001</v>
      </c>
    </row>
    <row r="6" spans="1:14" ht="15.75">
      <c r="A6" s="123" t="s">
        <v>2</v>
      </c>
      <c r="B6" s="130">
        <v>51</v>
      </c>
      <c r="C6" s="170">
        <v>133533</v>
      </c>
      <c r="D6" s="125">
        <f>'02'!C6</f>
        <v>133106</v>
      </c>
      <c r="E6" s="131">
        <f t="shared" si="0"/>
        <v>427</v>
      </c>
      <c r="F6" s="127">
        <v>4.33</v>
      </c>
      <c r="G6" s="132">
        <f t="shared" si="1"/>
        <v>1941.3555000000001</v>
      </c>
      <c r="H6" s="170">
        <v>66046</v>
      </c>
      <c r="I6" s="125">
        <f>'02'!H6</f>
        <v>65896</v>
      </c>
      <c r="J6" s="131">
        <f t="shared" si="2"/>
        <v>150</v>
      </c>
      <c r="K6" s="127">
        <v>1.6</v>
      </c>
      <c r="L6" s="132">
        <f t="shared" si="3"/>
        <v>252</v>
      </c>
      <c r="M6" s="133">
        <v>1.05</v>
      </c>
      <c r="N6" s="134">
        <f t="shared" si="4"/>
        <v>2193.3555</v>
      </c>
    </row>
    <row r="7" spans="1:14" ht="15.75">
      <c r="A7" s="123" t="s">
        <v>3</v>
      </c>
      <c r="B7" s="130">
        <v>77</v>
      </c>
      <c r="C7" s="170">
        <v>25861</v>
      </c>
      <c r="D7" s="125">
        <f>'02'!C7</f>
        <v>25187</v>
      </c>
      <c r="E7" s="131">
        <f t="shared" si="0"/>
        <v>674</v>
      </c>
      <c r="F7" s="135">
        <v>6.18</v>
      </c>
      <c r="G7" s="132">
        <f t="shared" si="1"/>
        <v>4373.586</v>
      </c>
      <c r="H7" s="170">
        <v>12208</v>
      </c>
      <c r="I7" s="125">
        <f>'02'!H7</f>
        <v>11945</v>
      </c>
      <c r="J7" s="131">
        <f t="shared" si="2"/>
        <v>263</v>
      </c>
      <c r="K7" s="135">
        <v>2.29</v>
      </c>
      <c r="L7" s="132">
        <f t="shared" si="3"/>
        <v>632.3835000000001</v>
      </c>
      <c r="M7" s="133">
        <v>1.05</v>
      </c>
      <c r="N7" s="134">
        <f t="shared" si="4"/>
        <v>5005.9695</v>
      </c>
    </row>
    <row r="8" spans="1:14" ht="15.75">
      <c r="A8" s="123" t="s">
        <v>4</v>
      </c>
      <c r="B8" s="130">
        <v>78</v>
      </c>
      <c r="C8" s="170">
        <v>67504</v>
      </c>
      <c r="D8" s="125">
        <f>'02'!C8</f>
        <v>66759</v>
      </c>
      <c r="E8" s="131">
        <f t="shared" si="0"/>
        <v>745</v>
      </c>
      <c r="F8" s="135">
        <v>6.18</v>
      </c>
      <c r="G8" s="132">
        <f t="shared" si="1"/>
        <v>4834.304999999999</v>
      </c>
      <c r="H8" s="170">
        <v>36698</v>
      </c>
      <c r="I8" s="125">
        <f>'02'!H8</f>
        <v>36409</v>
      </c>
      <c r="J8" s="131">
        <f t="shared" si="2"/>
        <v>289</v>
      </c>
      <c r="K8" s="135">
        <v>2.29</v>
      </c>
      <c r="L8" s="132">
        <f t="shared" si="3"/>
        <v>694.9005</v>
      </c>
      <c r="M8" s="133">
        <v>1.05</v>
      </c>
      <c r="N8" s="134">
        <f t="shared" si="4"/>
        <v>5529.205499999999</v>
      </c>
    </row>
    <row r="9" spans="1:14" ht="15.75">
      <c r="A9" s="123" t="s">
        <v>5</v>
      </c>
      <c r="B9" s="130">
        <v>82</v>
      </c>
      <c r="C9" s="170">
        <v>8071</v>
      </c>
      <c r="D9" s="125">
        <f>'02'!C9</f>
        <v>8071</v>
      </c>
      <c r="E9" s="131">
        <f t="shared" si="0"/>
        <v>0</v>
      </c>
      <c r="F9" s="135">
        <v>6.18</v>
      </c>
      <c r="G9" s="132">
        <f t="shared" si="1"/>
        <v>0</v>
      </c>
      <c r="H9" s="170">
        <v>3434</v>
      </c>
      <c r="I9" s="125">
        <f>'02'!H9</f>
        <v>3434</v>
      </c>
      <c r="J9" s="131">
        <f t="shared" si="2"/>
        <v>0</v>
      </c>
      <c r="K9" s="135">
        <v>2.29</v>
      </c>
      <c r="L9" s="132">
        <f t="shared" si="3"/>
        <v>0</v>
      </c>
      <c r="M9" s="133">
        <v>1.05</v>
      </c>
      <c r="N9" s="134">
        <f t="shared" si="4"/>
        <v>0</v>
      </c>
    </row>
    <row r="10" spans="1:14" ht="15.75">
      <c r="A10" s="123" t="s">
        <v>6</v>
      </c>
      <c r="B10" s="130">
        <v>91</v>
      </c>
      <c r="C10" s="170">
        <v>1459</v>
      </c>
      <c r="D10" s="125">
        <f>'02'!C10</f>
        <v>1458</v>
      </c>
      <c r="E10" s="131">
        <f t="shared" si="0"/>
        <v>1</v>
      </c>
      <c r="F10" s="135">
        <v>6.18</v>
      </c>
      <c r="G10" s="132">
        <f t="shared" si="1"/>
        <v>6.489</v>
      </c>
      <c r="H10" s="170">
        <v>845</v>
      </c>
      <c r="I10" s="125">
        <f>'02'!H10</f>
        <v>845</v>
      </c>
      <c r="J10" s="131">
        <f t="shared" si="2"/>
        <v>0</v>
      </c>
      <c r="K10" s="135">
        <v>2.29</v>
      </c>
      <c r="L10" s="132">
        <f t="shared" si="3"/>
        <v>0</v>
      </c>
      <c r="M10" s="133">
        <v>1.05</v>
      </c>
      <c r="N10" s="134">
        <f t="shared" si="4"/>
        <v>6.489</v>
      </c>
    </row>
    <row r="11" spans="1:14" ht="15.75">
      <c r="A11" s="123" t="s">
        <v>7</v>
      </c>
      <c r="B11" s="130">
        <v>92</v>
      </c>
      <c r="C11" s="170">
        <v>96711</v>
      </c>
      <c r="D11" s="125">
        <f>'02'!C11</f>
        <v>95168</v>
      </c>
      <c r="E11" s="131">
        <f t="shared" si="0"/>
        <v>1543</v>
      </c>
      <c r="F11" s="127">
        <v>4.33</v>
      </c>
      <c r="G11" s="132">
        <f t="shared" si="1"/>
        <v>7015.249500000001</v>
      </c>
      <c r="H11" s="170">
        <v>58133</v>
      </c>
      <c r="I11" s="125">
        <f>'02'!H11</f>
        <v>57519</v>
      </c>
      <c r="J11" s="131">
        <f t="shared" si="2"/>
        <v>614</v>
      </c>
      <c r="K11" s="127">
        <v>1.6</v>
      </c>
      <c r="L11" s="132">
        <f t="shared" si="3"/>
        <v>1031.5200000000002</v>
      </c>
      <c r="M11" s="133">
        <v>1.05</v>
      </c>
      <c r="N11" s="134">
        <f t="shared" si="4"/>
        <v>8046.769500000001</v>
      </c>
    </row>
    <row r="12" spans="1:14" ht="15.75">
      <c r="A12" s="123" t="s">
        <v>8</v>
      </c>
      <c r="B12" s="130">
        <v>93</v>
      </c>
      <c r="C12" s="170">
        <v>180052</v>
      </c>
      <c r="D12" s="125">
        <f>'02'!C12</f>
        <v>177154</v>
      </c>
      <c r="E12" s="131">
        <f t="shared" si="0"/>
        <v>2898</v>
      </c>
      <c r="F12" s="127">
        <v>4.33</v>
      </c>
      <c r="G12" s="132">
        <f t="shared" si="1"/>
        <v>13175.757000000001</v>
      </c>
      <c r="H12" s="170">
        <v>109368</v>
      </c>
      <c r="I12" s="125">
        <f>'02'!H12</f>
        <v>108119</v>
      </c>
      <c r="J12" s="131">
        <f t="shared" si="2"/>
        <v>1249</v>
      </c>
      <c r="K12" s="127">
        <v>1.6</v>
      </c>
      <c r="L12" s="132">
        <f t="shared" si="3"/>
        <v>2098.32</v>
      </c>
      <c r="M12" s="133">
        <v>1.05</v>
      </c>
      <c r="N12" s="134">
        <f t="shared" si="4"/>
        <v>15274.077000000001</v>
      </c>
    </row>
    <row r="13" spans="1:14" ht="15.75">
      <c r="A13" s="123" t="s">
        <v>9</v>
      </c>
      <c r="B13" s="130">
        <v>95</v>
      </c>
      <c r="C13" s="170">
        <v>2472</v>
      </c>
      <c r="D13" s="125">
        <f>'02'!C13</f>
        <v>2465</v>
      </c>
      <c r="E13" s="131">
        <f t="shared" si="0"/>
        <v>7</v>
      </c>
      <c r="F13" s="135">
        <v>6.18</v>
      </c>
      <c r="G13" s="132">
        <f t="shared" si="1"/>
        <v>45.423</v>
      </c>
      <c r="H13" s="170">
        <v>534</v>
      </c>
      <c r="I13" s="125">
        <f>'02'!H13</f>
        <v>531</v>
      </c>
      <c r="J13" s="131">
        <f t="shared" si="2"/>
        <v>3</v>
      </c>
      <c r="K13" s="135">
        <v>2.29</v>
      </c>
      <c r="L13" s="132">
        <f t="shared" si="3"/>
        <v>7.213500000000001</v>
      </c>
      <c r="M13" s="133">
        <v>1.05</v>
      </c>
      <c r="N13" s="134">
        <f t="shared" si="4"/>
        <v>52.636500000000005</v>
      </c>
    </row>
    <row r="14" spans="1:14" ht="15.75">
      <c r="A14" s="123" t="s">
        <v>10</v>
      </c>
      <c r="B14" s="130">
        <v>96</v>
      </c>
      <c r="C14" s="170">
        <v>8024</v>
      </c>
      <c r="D14" s="125">
        <f>'02'!C14</f>
        <v>8023</v>
      </c>
      <c r="E14" s="131">
        <f t="shared" si="0"/>
        <v>1</v>
      </c>
      <c r="F14" s="127">
        <v>4.33</v>
      </c>
      <c r="G14" s="132">
        <f t="shared" si="1"/>
        <v>4.5465</v>
      </c>
      <c r="H14" s="170">
        <v>4191</v>
      </c>
      <c r="I14" s="125">
        <f>'02'!H14</f>
        <v>4190</v>
      </c>
      <c r="J14" s="131">
        <f t="shared" si="2"/>
        <v>1</v>
      </c>
      <c r="K14" s="127">
        <v>1.6</v>
      </c>
      <c r="L14" s="132">
        <f t="shared" si="3"/>
        <v>1.6800000000000002</v>
      </c>
      <c r="M14" s="133">
        <v>1.05</v>
      </c>
      <c r="N14" s="134">
        <f t="shared" si="4"/>
        <v>6.2265</v>
      </c>
    </row>
    <row r="15" spans="1:14" ht="15.75">
      <c r="A15" s="123" t="s">
        <v>11</v>
      </c>
      <c r="B15" s="130">
        <v>97</v>
      </c>
      <c r="C15" s="170">
        <v>62297</v>
      </c>
      <c r="D15" s="125">
        <f>'02'!C15</f>
        <v>61253</v>
      </c>
      <c r="E15" s="131">
        <f t="shared" si="0"/>
        <v>1044</v>
      </c>
      <c r="F15" s="127">
        <v>4.33</v>
      </c>
      <c r="G15" s="132">
        <f t="shared" si="1"/>
        <v>4746.546</v>
      </c>
      <c r="H15" s="170">
        <v>30960</v>
      </c>
      <c r="I15" s="125">
        <f>'02'!H15</f>
        <v>30454</v>
      </c>
      <c r="J15" s="131">
        <f t="shared" si="2"/>
        <v>506</v>
      </c>
      <c r="K15" s="127">
        <v>1.6</v>
      </c>
      <c r="L15" s="132">
        <f t="shared" si="3"/>
        <v>850.0800000000002</v>
      </c>
      <c r="M15" s="133">
        <v>1.05</v>
      </c>
      <c r="N15" s="134">
        <f t="shared" si="4"/>
        <v>5596.626</v>
      </c>
    </row>
    <row r="16" spans="1:14" ht="15.75">
      <c r="A16" s="123" t="s">
        <v>12</v>
      </c>
      <c r="B16" s="130">
        <v>100</v>
      </c>
      <c r="C16" s="170">
        <v>7104</v>
      </c>
      <c r="D16" s="125">
        <f>'02'!C16</f>
        <v>7104</v>
      </c>
      <c r="E16" s="131">
        <f t="shared" si="0"/>
        <v>0</v>
      </c>
      <c r="F16" s="127">
        <v>4.33</v>
      </c>
      <c r="G16" s="132">
        <f t="shared" si="1"/>
        <v>0</v>
      </c>
      <c r="H16" s="170">
        <v>2530</v>
      </c>
      <c r="I16" s="125">
        <f>'02'!H16</f>
        <v>2530</v>
      </c>
      <c r="J16" s="131">
        <f t="shared" si="2"/>
        <v>0</v>
      </c>
      <c r="K16" s="127">
        <v>1.6</v>
      </c>
      <c r="L16" s="132">
        <f t="shared" si="3"/>
        <v>0</v>
      </c>
      <c r="M16" s="133">
        <v>1.05</v>
      </c>
      <c r="N16" s="134">
        <f t="shared" si="4"/>
        <v>0</v>
      </c>
    </row>
    <row r="17" spans="1:14" ht="15.75">
      <c r="A17" s="123" t="s">
        <v>13</v>
      </c>
      <c r="B17" s="130">
        <v>102</v>
      </c>
      <c r="C17" s="170">
        <v>7690</v>
      </c>
      <c r="D17" s="125">
        <f>'02'!C17</f>
        <v>5986</v>
      </c>
      <c r="E17" s="131">
        <f t="shared" si="0"/>
        <v>1704</v>
      </c>
      <c r="F17" s="127">
        <v>4.33</v>
      </c>
      <c r="G17" s="132">
        <f t="shared" si="1"/>
        <v>7747.236</v>
      </c>
      <c r="H17" s="170">
        <v>12155</v>
      </c>
      <c r="I17" s="125">
        <f>'02'!H17</f>
        <v>10554</v>
      </c>
      <c r="J17" s="131">
        <f t="shared" si="2"/>
        <v>1601</v>
      </c>
      <c r="K17" s="127">
        <v>1.6</v>
      </c>
      <c r="L17" s="132">
        <f t="shared" si="3"/>
        <v>2689.6800000000003</v>
      </c>
      <c r="M17" s="133">
        <v>1.05</v>
      </c>
      <c r="N17" s="134">
        <f t="shared" si="4"/>
        <v>10436.916000000001</v>
      </c>
    </row>
    <row r="18" spans="1:14" ht="15.75">
      <c r="A18" s="123" t="s">
        <v>14</v>
      </c>
      <c r="B18" s="130">
        <v>119</v>
      </c>
      <c r="C18" s="170">
        <v>9695</v>
      </c>
      <c r="D18" s="125">
        <f>'02'!C18</f>
        <v>9695</v>
      </c>
      <c r="E18" s="131">
        <f t="shared" si="0"/>
        <v>0</v>
      </c>
      <c r="F18" s="135">
        <v>3.77</v>
      </c>
      <c r="G18" s="132">
        <f t="shared" si="1"/>
        <v>0</v>
      </c>
      <c r="H18" s="170">
        <v>0</v>
      </c>
      <c r="I18" s="125">
        <f>'02'!H18</f>
        <v>0</v>
      </c>
      <c r="J18" s="131">
        <v>0</v>
      </c>
      <c r="K18" s="135">
        <v>0</v>
      </c>
      <c r="L18" s="132">
        <f t="shared" si="3"/>
        <v>0</v>
      </c>
      <c r="M18" s="133">
        <v>1.05</v>
      </c>
      <c r="N18" s="134">
        <f t="shared" si="4"/>
        <v>0</v>
      </c>
    </row>
    <row r="19" spans="1:14" ht="15.75">
      <c r="A19" s="123" t="s">
        <v>15</v>
      </c>
      <c r="B19" s="130">
        <v>121</v>
      </c>
      <c r="C19" s="170">
        <v>12937</v>
      </c>
      <c r="D19" s="125">
        <f>'02'!C19</f>
        <v>12937</v>
      </c>
      <c r="E19" s="131">
        <f t="shared" si="0"/>
        <v>0</v>
      </c>
      <c r="F19" s="135">
        <v>3.77</v>
      </c>
      <c r="G19" s="132">
        <f t="shared" si="1"/>
        <v>0</v>
      </c>
      <c r="H19" s="170">
        <v>0</v>
      </c>
      <c r="I19" s="125">
        <f>'02'!H19</f>
        <v>0</v>
      </c>
      <c r="J19" s="131">
        <v>0</v>
      </c>
      <c r="K19" s="135">
        <v>0</v>
      </c>
      <c r="L19" s="132">
        <f t="shared" si="3"/>
        <v>0</v>
      </c>
      <c r="M19" s="133">
        <v>1.05</v>
      </c>
      <c r="N19" s="134">
        <f t="shared" si="4"/>
        <v>0</v>
      </c>
    </row>
    <row r="20" spans="1:14" ht="15.75">
      <c r="A20" s="123" t="s">
        <v>16</v>
      </c>
      <c r="B20" s="130">
        <v>123</v>
      </c>
      <c r="C20" s="170">
        <v>2833</v>
      </c>
      <c r="D20" s="125">
        <f>'02'!C20</f>
        <v>2833</v>
      </c>
      <c r="E20" s="131">
        <f t="shared" si="0"/>
        <v>0</v>
      </c>
      <c r="F20" s="127">
        <v>4.33</v>
      </c>
      <c r="G20" s="132">
        <f t="shared" si="1"/>
        <v>0</v>
      </c>
      <c r="H20" s="170">
        <v>1028</v>
      </c>
      <c r="I20" s="125">
        <f>'02'!H20</f>
        <v>1028</v>
      </c>
      <c r="J20" s="131">
        <f t="shared" si="2"/>
        <v>0</v>
      </c>
      <c r="K20" s="127">
        <v>1.6</v>
      </c>
      <c r="L20" s="132">
        <f t="shared" si="3"/>
        <v>0</v>
      </c>
      <c r="M20" s="133">
        <v>1.05</v>
      </c>
      <c r="N20" s="134">
        <f t="shared" si="4"/>
        <v>0</v>
      </c>
    </row>
    <row r="21" spans="1:14" ht="15.75">
      <c r="A21" s="123" t="s">
        <v>17</v>
      </c>
      <c r="B21" s="130">
        <v>126</v>
      </c>
      <c r="C21" s="170">
        <v>5120</v>
      </c>
      <c r="D21" s="125">
        <f>'02'!C21</f>
        <v>5120</v>
      </c>
      <c r="E21" s="131">
        <f t="shared" si="0"/>
        <v>0</v>
      </c>
      <c r="F21" s="135">
        <v>6.18</v>
      </c>
      <c r="G21" s="132">
        <f t="shared" si="1"/>
        <v>0</v>
      </c>
      <c r="H21" s="170">
        <v>3800</v>
      </c>
      <c r="I21" s="125">
        <f>'02'!H21</f>
        <v>3800</v>
      </c>
      <c r="J21" s="131">
        <f t="shared" si="2"/>
        <v>0</v>
      </c>
      <c r="K21" s="135">
        <v>2.29</v>
      </c>
      <c r="L21" s="132">
        <f t="shared" si="3"/>
        <v>0</v>
      </c>
      <c r="M21" s="133">
        <v>1.05</v>
      </c>
      <c r="N21" s="134">
        <f t="shared" si="4"/>
        <v>0</v>
      </c>
    </row>
    <row r="22" spans="1:14" ht="15.75">
      <c r="A22" s="123" t="s">
        <v>18</v>
      </c>
      <c r="B22" s="130">
        <v>142</v>
      </c>
      <c r="C22" s="170">
        <v>3966</v>
      </c>
      <c r="D22" s="125">
        <f>'02'!C22</f>
        <v>3966</v>
      </c>
      <c r="E22" s="131">
        <f t="shared" si="0"/>
        <v>0</v>
      </c>
      <c r="F22" s="135">
        <v>6.18</v>
      </c>
      <c r="G22" s="132">
        <f t="shared" si="1"/>
        <v>0</v>
      </c>
      <c r="H22" s="170">
        <v>2007</v>
      </c>
      <c r="I22" s="125">
        <f>'02'!H22</f>
        <v>2007</v>
      </c>
      <c r="J22" s="131">
        <f t="shared" si="2"/>
        <v>0</v>
      </c>
      <c r="K22" s="135">
        <v>2.29</v>
      </c>
      <c r="L22" s="132">
        <f t="shared" si="3"/>
        <v>0</v>
      </c>
      <c r="M22" s="133">
        <v>1.05</v>
      </c>
      <c r="N22" s="134">
        <f t="shared" si="4"/>
        <v>0</v>
      </c>
    </row>
    <row r="23" spans="1:14" ht="15.75">
      <c r="A23" s="123" t="s">
        <v>19</v>
      </c>
      <c r="B23" s="130">
        <v>143</v>
      </c>
      <c r="C23" s="170">
        <v>16145</v>
      </c>
      <c r="D23" s="125">
        <f>'02'!C23</f>
        <v>16062</v>
      </c>
      <c r="E23" s="131">
        <f t="shared" si="0"/>
        <v>83</v>
      </c>
      <c r="F23" s="127">
        <v>4.33</v>
      </c>
      <c r="G23" s="132">
        <f t="shared" si="1"/>
        <v>377.3595</v>
      </c>
      <c r="H23" s="170">
        <v>9293</v>
      </c>
      <c r="I23" s="125">
        <f>'02'!H23</f>
        <v>9253</v>
      </c>
      <c r="J23" s="131">
        <f t="shared" si="2"/>
        <v>40</v>
      </c>
      <c r="K23" s="127">
        <v>1.6</v>
      </c>
      <c r="L23" s="132">
        <f t="shared" si="3"/>
        <v>67.2</v>
      </c>
      <c r="M23" s="133">
        <v>1.05</v>
      </c>
      <c r="N23" s="134">
        <f t="shared" si="4"/>
        <v>444.5595</v>
      </c>
    </row>
    <row r="24" spans="1:14" ht="15.75">
      <c r="A24" s="123" t="s">
        <v>20</v>
      </c>
      <c r="B24" s="130">
        <v>144</v>
      </c>
      <c r="C24" s="170">
        <v>4043</v>
      </c>
      <c r="D24" s="125">
        <f>'02'!C24</f>
        <v>4043</v>
      </c>
      <c r="E24" s="131">
        <f t="shared" si="0"/>
        <v>0</v>
      </c>
      <c r="F24" s="135">
        <v>6.18</v>
      </c>
      <c r="G24" s="132">
        <f t="shared" si="1"/>
        <v>0</v>
      </c>
      <c r="H24" s="170">
        <v>1359</v>
      </c>
      <c r="I24" s="125">
        <f>'02'!H24</f>
        <v>1359</v>
      </c>
      <c r="J24" s="131">
        <f t="shared" si="2"/>
        <v>0</v>
      </c>
      <c r="K24" s="135">
        <v>2.29</v>
      </c>
      <c r="L24" s="132">
        <f t="shared" si="3"/>
        <v>0</v>
      </c>
      <c r="M24" s="133">
        <v>1.05</v>
      </c>
      <c r="N24" s="134">
        <f t="shared" si="4"/>
        <v>0</v>
      </c>
    </row>
    <row r="25" spans="1:14" ht="15.75">
      <c r="A25" s="123" t="s">
        <v>21</v>
      </c>
      <c r="B25" s="130">
        <v>145</v>
      </c>
      <c r="C25" s="170">
        <v>17050</v>
      </c>
      <c r="D25" s="125">
        <f>'02'!C25</f>
        <v>17003</v>
      </c>
      <c r="E25" s="131">
        <f t="shared" si="0"/>
        <v>47</v>
      </c>
      <c r="F25" s="127">
        <v>4.33</v>
      </c>
      <c r="G25" s="132">
        <f t="shared" si="1"/>
        <v>213.68550000000002</v>
      </c>
      <c r="H25" s="170">
        <v>9583</v>
      </c>
      <c r="I25" s="125">
        <f>'02'!H25</f>
        <v>9570</v>
      </c>
      <c r="J25" s="131">
        <f t="shared" si="2"/>
        <v>13</v>
      </c>
      <c r="K25" s="127">
        <v>1.6</v>
      </c>
      <c r="L25" s="132">
        <f t="shared" si="3"/>
        <v>21.840000000000003</v>
      </c>
      <c r="M25" s="133">
        <v>1.05</v>
      </c>
      <c r="N25" s="134">
        <f t="shared" si="4"/>
        <v>235.52550000000002</v>
      </c>
    </row>
    <row r="26" spans="1:14" ht="15.75">
      <c r="A26" s="123" t="s">
        <v>22</v>
      </c>
      <c r="B26" s="130">
        <v>148</v>
      </c>
      <c r="C26" s="170">
        <v>2459</v>
      </c>
      <c r="D26" s="125">
        <f>'02'!C26</f>
        <v>2459</v>
      </c>
      <c r="E26" s="131">
        <f t="shared" si="0"/>
        <v>0</v>
      </c>
      <c r="F26" s="127">
        <v>4.33</v>
      </c>
      <c r="G26" s="132">
        <f t="shared" si="1"/>
        <v>0</v>
      </c>
      <c r="H26" s="170">
        <v>775</v>
      </c>
      <c r="I26" s="125">
        <f>'02'!H26</f>
        <v>775</v>
      </c>
      <c r="J26" s="131">
        <f t="shared" si="2"/>
        <v>0</v>
      </c>
      <c r="K26" s="127">
        <v>1.6</v>
      </c>
      <c r="L26" s="132">
        <f t="shared" si="3"/>
        <v>0</v>
      </c>
      <c r="M26" s="133">
        <v>1.05</v>
      </c>
      <c r="N26" s="134">
        <f t="shared" si="4"/>
        <v>0</v>
      </c>
    </row>
    <row r="27" spans="1:14" ht="15.75">
      <c r="A27" s="123" t="s">
        <v>23</v>
      </c>
      <c r="B27" s="130">
        <v>151</v>
      </c>
      <c r="C27" s="170">
        <v>10645</v>
      </c>
      <c r="D27" s="125">
        <f>'02'!C27</f>
        <v>10645</v>
      </c>
      <c r="E27" s="131">
        <f t="shared" si="0"/>
        <v>0</v>
      </c>
      <c r="F27" s="127">
        <v>4.33</v>
      </c>
      <c r="G27" s="132">
        <f t="shared" si="1"/>
        <v>0</v>
      </c>
      <c r="H27" s="170">
        <v>4442</v>
      </c>
      <c r="I27" s="125">
        <f>'02'!H27</f>
        <v>4442</v>
      </c>
      <c r="J27" s="131">
        <f t="shared" si="2"/>
        <v>0</v>
      </c>
      <c r="K27" s="127">
        <v>1.6</v>
      </c>
      <c r="L27" s="132">
        <f t="shared" si="3"/>
        <v>0</v>
      </c>
      <c r="M27" s="133">
        <v>1.05</v>
      </c>
      <c r="N27" s="134">
        <f t="shared" si="4"/>
        <v>0</v>
      </c>
    </row>
    <row r="28" spans="1:14" ht="15.75">
      <c r="A28" s="123" t="s">
        <v>24</v>
      </c>
      <c r="B28" s="130">
        <v>153</v>
      </c>
      <c r="C28" s="170">
        <v>142966</v>
      </c>
      <c r="D28" s="125">
        <f>'02'!C28</f>
        <v>141966</v>
      </c>
      <c r="E28" s="131">
        <f t="shared" si="0"/>
        <v>1000</v>
      </c>
      <c r="F28" s="127">
        <v>4.33</v>
      </c>
      <c r="G28" s="132">
        <f t="shared" si="1"/>
        <v>4546.5</v>
      </c>
      <c r="H28" s="170">
        <v>92654</v>
      </c>
      <c r="I28" s="125">
        <f>'02'!H28</f>
        <v>92654</v>
      </c>
      <c r="J28" s="131">
        <f t="shared" si="2"/>
        <v>0</v>
      </c>
      <c r="K28" s="127">
        <v>1.6</v>
      </c>
      <c r="L28" s="132">
        <f t="shared" si="3"/>
        <v>0</v>
      </c>
      <c r="M28" s="133">
        <v>1.05</v>
      </c>
      <c r="N28" s="134">
        <f t="shared" si="4"/>
        <v>4546.5</v>
      </c>
    </row>
    <row r="29" spans="1:14" ht="15.75">
      <c r="A29" s="123" t="s">
        <v>25</v>
      </c>
      <c r="B29" s="130">
        <v>155</v>
      </c>
      <c r="C29" s="170">
        <v>189743</v>
      </c>
      <c r="D29" s="125">
        <f>'02'!C29</f>
        <v>187347</v>
      </c>
      <c r="E29" s="131">
        <f t="shared" si="0"/>
        <v>2396</v>
      </c>
      <c r="F29" s="127">
        <v>4.33</v>
      </c>
      <c r="G29" s="132">
        <f t="shared" si="1"/>
        <v>10893.414</v>
      </c>
      <c r="H29" s="170">
        <v>110415</v>
      </c>
      <c r="I29" s="125">
        <f>'02'!H29</f>
        <v>109453</v>
      </c>
      <c r="J29" s="131">
        <f t="shared" si="2"/>
        <v>962</v>
      </c>
      <c r="K29" s="127">
        <v>1.6</v>
      </c>
      <c r="L29" s="132">
        <f t="shared" si="3"/>
        <v>1616.16</v>
      </c>
      <c r="M29" s="133">
        <v>1.05</v>
      </c>
      <c r="N29" s="134">
        <f t="shared" si="4"/>
        <v>12509.574</v>
      </c>
    </row>
    <row r="30" spans="1:14" ht="15.75">
      <c r="A30" s="123" t="s">
        <v>26</v>
      </c>
      <c r="B30" s="130">
        <v>158</v>
      </c>
      <c r="C30" s="170">
        <v>32163</v>
      </c>
      <c r="D30" s="125">
        <f>'02'!C30</f>
        <v>31744</v>
      </c>
      <c r="E30" s="131">
        <f t="shared" si="0"/>
        <v>419</v>
      </c>
      <c r="F30" s="127">
        <v>4.33</v>
      </c>
      <c r="G30" s="132">
        <f t="shared" si="1"/>
        <v>1904.9835000000003</v>
      </c>
      <c r="H30" s="170">
        <v>13775</v>
      </c>
      <c r="I30" s="125">
        <f>'02'!H30</f>
        <v>13675</v>
      </c>
      <c r="J30" s="131">
        <f t="shared" si="2"/>
        <v>100</v>
      </c>
      <c r="K30" s="127">
        <v>1.6</v>
      </c>
      <c r="L30" s="132">
        <f t="shared" si="3"/>
        <v>168</v>
      </c>
      <c r="M30" s="133">
        <v>1.05</v>
      </c>
      <c r="N30" s="134">
        <f t="shared" si="4"/>
        <v>2072.9835000000003</v>
      </c>
    </row>
    <row r="31" spans="1:14" ht="15.75">
      <c r="A31" s="123" t="s">
        <v>27</v>
      </c>
      <c r="B31" s="130">
        <v>159</v>
      </c>
      <c r="C31" s="170">
        <v>29450</v>
      </c>
      <c r="D31" s="125">
        <f>'02'!C31</f>
        <v>29330</v>
      </c>
      <c r="E31" s="131">
        <f t="shared" si="0"/>
        <v>120</v>
      </c>
      <c r="F31" s="127">
        <v>4.33</v>
      </c>
      <c r="G31" s="132">
        <f t="shared" si="1"/>
        <v>545.58</v>
      </c>
      <c r="H31" s="170">
        <v>13244</v>
      </c>
      <c r="I31" s="125">
        <f>'02'!H31</f>
        <v>13195</v>
      </c>
      <c r="J31" s="131">
        <f t="shared" si="2"/>
        <v>49</v>
      </c>
      <c r="K31" s="127">
        <v>1.6</v>
      </c>
      <c r="L31" s="132">
        <f t="shared" si="3"/>
        <v>82.32000000000001</v>
      </c>
      <c r="M31" s="133">
        <v>1.05</v>
      </c>
      <c r="N31" s="134">
        <f t="shared" si="4"/>
        <v>627.9000000000001</v>
      </c>
    </row>
    <row r="32" spans="1:14" ht="15.75">
      <c r="A32" s="123" t="s">
        <v>28</v>
      </c>
      <c r="B32" s="130">
        <v>160</v>
      </c>
      <c r="C32" s="170">
        <v>34022</v>
      </c>
      <c r="D32" s="125">
        <f>'02'!C32</f>
        <v>31776</v>
      </c>
      <c r="E32" s="131">
        <f t="shared" si="0"/>
        <v>2246</v>
      </c>
      <c r="F32" s="127">
        <v>4.33</v>
      </c>
      <c r="G32" s="132">
        <f t="shared" si="1"/>
        <v>10211.439</v>
      </c>
      <c r="H32" s="170">
        <v>20362</v>
      </c>
      <c r="I32" s="125">
        <f>'02'!H32</f>
        <v>19374</v>
      </c>
      <c r="J32" s="131">
        <f t="shared" si="2"/>
        <v>988</v>
      </c>
      <c r="K32" s="127">
        <v>1.6</v>
      </c>
      <c r="L32" s="132">
        <f t="shared" si="3"/>
        <v>1659.8400000000001</v>
      </c>
      <c r="M32" s="133">
        <v>1.05</v>
      </c>
      <c r="N32" s="134">
        <f t="shared" si="4"/>
        <v>11871.279</v>
      </c>
    </row>
    <row r="33" spans="1:14" ht="15.75">
      <c r="A33" s="123" t="s">
        <v>29</v>
      </c>
      <c r="B33" s="130">
        <v>161</v>
      </c>
      <c r="C33" s="170">
        <v>116</v>
      </c>
      <c r="D33" s="125">
        <f>'02'!C33</f>
        <v>115</v>
      </c>
      <c r="E33" s="131">
        <f t="shared" si="0"/>
        <v>1</v>
      </c>
      <c r="F33" s="135">
        <v>6.18</v>
      </c>
      <c r="G33" s="132">
        <f t="shared" si="1"/>
        <v>6.489</v>
      </c>
      <c r="H33" s="170">
        <v>25</v>
      </c>
      <c r="I33" s="125">
        <f>'02'!H33</f>
        <v>25</v>
      </c>
      <c r="J33" s="131">
        <f t="shared" si="2"/>
        <v>0</v>
      </c>
      <c r="K33" s="135">
        <v>2.29</v>
      </c>
      <c r="L33" s="132">
        <f t="shared" si="3"/>
        <v>0</v>
      </c>
      <c r="M33" s="133">
        <v>1.05</v>
      </c>
      <c r="N33" s="134">
        <f t="shared" si="4"/>
        <v>6.489</v>
      </c>
    </row>
    <row r="34" spans="1:14" ht="15.75">
      <c r="A34" s="123" t="s">
        <v>30</v>
      </c>
      <c r="B34" s="130">
        <v>163</v>
      </c>
      <c r="C34" s="170">
        <v>40511</v>
      </c>
      <c r="D34" s="125">
        <f>'02'!C34</f>
        <v>39623</v>
      </c>
      <c r="E34" s="131">
        <f t="shared" si="0"/>
        <v>888</v>
      </c>
      <c r="F34" s="127">
        <v>4.33</v>
      </c>
      <c r="G34" s="132">
        <f t="shared" si="1"/>
        <v>4037.2920000000004</v>
      </c>
      <c r="H34" s="170">
        <v>26872</v>
      </c>
      <c r="I34" s="125">
        <f>'02'!H34</f>
        <v>26509</v>
      </c>
      <c r="J34" s="131">
        <f t="shared" si="2"/>
        <v>363</v>
      </c>
      <c r="K34" s="127">
        <v>1.6</v>
      </c>
      <c r="L34" s="132">
        <f t="shared" si="3"/>
        <v>609.84</v>
      </c>
      <c r="M34" s="133">
        <v>1.05</v>
      </c>
      <c r="N34" s="134">
        <f t="shared" si="4"/>
        <v>4647.1320000000005</v>
      </c>
    </row>
    <row r="35" spans="1:14" ht="15.75">
      <c r="A35" s="123" t="s">
        <v>31</v>
      </c>
      <c r="B35" s="130">
        <v>164</v>
      </c>
      <c r="C35" s="170">
        <v>10758</v>
      </c>
      <c r="D35" s="125">
        <f>'02'!C35</f>
        <v>10331</v>
      </c>
      <c r="E35" s="131">
        <f t="shared" si="0"/>
        <v>427</v>
      </c>
      <c r="F35" s="127">
        <v>4.33</v>
      </c>
      <c r="G35" s="132">
        <f t="shared" si="1"/>
        <v>1941.3555000000001</v>
      </c>
      <c r="H35" s="170">
        <v>9802</v>
      </c>
      <c r="I35" s="125">
        <f>'02'!H35</f>
        <v>9638</v>
      </c>
      <c r="J35" s="131">
        <f t="shared" si="2"/>
        <v>164</v>
      </c>
      <c r="K35" s="127">
        <v>1.6</v>
      </c>
      <c r="L35" s="132">
        <f t="shared" si="3"/>
        <v>275.52000000000004</v>
      </c>
      <c r="M35" s="133">
        <v>1.05</v>
      </c>
      <c r="N35" s="134">
        <f t="shared" si="4"/>
        <v>2216.8755</v>
      </c>
    </row>
    <row r="36" spans="1:14" ht="15.75">
      <c r="A36" s="123" t="s">
        <v>32</v>
      </c>
      <c r="B36" s="130">
        <v>165</v>
      </c>
      <c r="C36" s="170">
        <v>101247</v>
      </c>
      <c r="D36" s="125">
        <f>'02'!C36</f>
        <v>98676</v>
      </c>
      <c r="E36" s="131">
        <f t="shared" si="0"/>
        <v>2571</v>
      </c>
      <c r="F36" s="127">
        <v>4.33</v>
      </c>
      <c r="G36" s="132">
        <f t="shared" si="1"/>
        <v>11689.051500000001</v>
      </c>
      <c r="H36" s="170">
        <v>64861</v>
      </c>
      <c r="I36" s="125">
        <f>'02'!H36</f>
        <v>63619</v>
      </c>
      <c r="J36" s="131">
        <f t="shared" si="2"/>
        <v>1242</v>
      </c>
      <c r="K36" s="127">
        <v>1.6</v>
      </c>
      <c r="L36" s="132">
        <f t="shared" si="3"/>
        <v>2086.5600000000004</v>
      </c>
      <c r="M36" s="133">
        <v>1.05</v>
      </c>
      <c r="N36" s="134">
        <f t="shared" si="4"/>
        <v>13775.611500000003</v>
      </c>
    </row>
    <row r="37" spans="1:14" ht="15.75">
      <c r="A37" s="123" t="s">
        <v>33</v>
      </c>
      <c r="B37" s="130">
        <v>169</v>
      </c>
      <c r="C37" s="170">
        <v>39719</v>
      </c>
      <c r="D37" s="125">
        <f>'02'!C37</f>
        <v>37646</v>
      </c>
      <c r="E37" s="131">
        <f t="shared" si="0"/>
        <v>2073</v>
      </c>
      <c r="F37" s="127">
        <v>4.33</v>
      </c>
      <c r="G37" s="132">
        <f t="shared" si="1"/>
        <v>9424.8945</v>
      </c>
      <c r="H37" s="170">
        <v>21337</v>
      </c>
      <c r="I37" s="125">
        <f>'02'!H37</f>
        <v>20552</v>
      </c>
      <c r="J37" s="131">
        <f t="shared" si="2"/>
        <v>785</v>
      </c>
      <c r="K37" s="127">
        <v>1.6</v>
      </c>
      <c r="L37" s="132">
        <f t="shared" si="3"/>
        <v>1318.8000000000002</v>
      </c>
      <c r="M37" s="133">
        <v>1.05</v>
      </c>
      <c r="N37" s="134">
        <f t="shared" si="4"/>
        <v>10743.694500000001</v>
      </c>
    </row>
    <row r="38" spans="1:14" ht="15.75">
      <c r="A38" s="123" t="s">
        <v>34</v>
      </c>
      <c r="B38" s="130">
        <v>170</v>
      </c>
      <c r="C38" s="170">
        <v>39652</v>
      </c>
      <c r="D38" s="125">
        <f>'02'!C38</f>
        <v>39142</v>
      </c>
      <c r="E38" s="131">
        <f t="shared" si="0"/>
        <v>510</v>
      </c>
      <c r="F38" s="127">
        <v>4.33</v>
      </c>
      <c r="G38" s="132">
        <f t="shared" si="1"/>
        <v>2318.715</v>
      </c>
      <c r="H38" s="170">
        <v>40435</v>
      </c>
      <c r="I38" s="125">
        <f>'02'!H38</f>
        <v>40000</v>
      </c>
      <c r="J38" s="131">
        <f t="shared" si="2"/>
        <v>435</v>
      </c>
      <c r="K38" s="127">
        <v>1.6</v>
      </c>
      <c r="L38" s="132">
        <f t="shared" si="3"/>
        <v>730.8000000000001</v>
      </c>
      <c r="M38" s="133">
        <v>1.05</v>
      </c>
      <c r="N38" s="134">
        <f t="shared" si="4"/>
        <v>3049.5150000000003</v>
      </c>
    </row>
    <row r="39" spans="1:14" ht="15.75">
      <c r="A39" s="123" t="s">
        <v>35</v>
      </c>
      <c r="B39" s="130">
        <v>173</v>
      </c>
      <c r="C39" s="170">
        <v>18789</v>
      </c>
      <c r="D39" s="125">
        <f>'02'!C39</f>
        <v>18197</v>
      </c>
      <c r="E39" s="131">
        <f t="shared" si="0"/>
        <v>592</v>
      </c>
      <c r="F39" s="127">
        <v>4.33</v>
      </c>
      <c r="G39" s="132">
        <f t="shared" si="1"/>
        <v>2691.5280000000002</v>
      </c>
      <c r="H39" s="170">
        <v>10733</v>
      </c>
      <c r="I39" s="125">
        <f>'02'!H39</f>
        <v>10517</v>
      </c>
      <c r="J39" s="131">
        <f t="shared" si="2"/>
        <v>216</v>
      </c>
      <c r="K39" s="127">
        <v>1.6</v>
      </c>
      <c r="L39" s="132">
        <f t="shared" si="3"/>
        <v>362.88000000000005</v>
      </c>
      <c r="M39" s="133">
        <v>1.05</v>
      </c>
      <c r="N39" s="134">
        <f t="shared" si="4"/>
        <v>3054.4080000000004</v>
      </c>
    </row>
    <row r="40" spans="1:14" ht="15.75">
      <c r="A40" s="123" t="s">
        <v>36</v>
      </c>
      <c r="B40" s="130">
        <v>178</v>
      </c>
      <c r="C40" s="170">
        <v>183448</v>
      </c>
      <c r="D40" s="125">
        <f>'02'!C40</f>
        <v>180316</v>
      </c>
      <c r="E40" s="131">
        <f t="shared" si="0"/>
        <v>3132</v>
      </c>
      <c r="F40" s="127">
        <v>4.33</v>
      </c>
      <c r="G40" s="132">
        <f t="shared" si="1"/>
        <v>14239.638000000003</v>
      </c>
      <c r="H40" s="170">
        <v>114750</v>
      </c>
      <c r="I40" s="125">
        <f>'02'!H40</f>
        <v>113447</v>
      </c>
      <c r="J40" s="131">
        <f t="shared" si="2"/>
        <v>1303</v>
      </c>
      <c r="K40" s="127">
        <v>1.6</v>
      </c>
      <c r="L40" s="132">
        <f t="shared" si="3"/>
        <v>2189.0400000000004</v>
      </c>
      <c r="M40" s="133">
        <v>1.05</v>
      </c>
      <c r="N40" s="134">
        <f t="shared" si="4"/>
        <v>16428.678000000004</v>
      </c>
    </row>
    <row r="41" spans="1:14" ht="15.75">
      <c r="A41" s="123" t="s">
        <v>37</v>
      </c>
      <c r="B41" s="130">
        <v>180</v>
      </c>
      <c r="C41" s="170">
        <v>117898</v>
      </c>
      <c r="D41" s="125">
        <f>'02'!C41</f>
        <v>115899</v>
      </c>
      <c r="E41" s="131">
        <f t="shared" si="0"/>
        <v>1999</v>
      </c>
      <c r="F41" s="127">
        <v>4.33</v>
      </c>
      <c r="G41" s="132">
        <f t="shared" si="1"/>
        <v>9088.453500000001</v>
      </c>
      <c r="H41" s="170">
        <v>59877</v>
      </c>
      <c r="I41" s="125">
        <f>'02'!H41</f>
        <v>59122</v>
      </c>
      <c r="J41" s="131">
        <f t="shared" si="2"/>
        <v>755</v>
      </c>
      <c r="K41" s="127">
        <v>1.6</v>
      </c>
      <c r="L41" s="132">
        <f t="shared" si="3"/>
        <v>1268.4</v>
      </c>
      <c r="M41" s="133">
        <v>1.05</v>
      </c>
      <c r="N41" s="134">
        <f t="shared" si="4"/>
        <v>10356.853500000001</v>
      </c>
    </row>
    <row r="42" spans="1:14" ht="15.75">
      <c r="A42" s="123" t="s">
        <v>38</v>
      </c>
      <c r="B42" s="130">
        <v>182</v>
      </c>
      <c r="C42" s="170">
        <v>38291</v>
      </c>
      <c r="D42" s="125">
        <f>'02'!C42</f>
        <v>37750</v>
      </c>
      <c r="E42" s="131">
        <f t="shared" si="0"/>
        <v>541</v>
      </c>
      <c r="F42" s="135">
        <v>6.18</v>
      </c>
      <c r="G42" s="132">
        <f t="shared" si="1"/>
        <v>3510.5490000000004</v>
      </c>
      <c r="H42" s="170">
        <v>10245</v>
      </c>
      <c r="I42" s="125">
        <f>'02'!H42</f>
        <v>10126</v>
      </c>
      <c r="J42" s="131">
        <f t="shared" si="2"/>
        <v>119</v>
      </c>
      <c r="K42" s="135">
        <v>2.29</v>
      </c>
      <c r="L42" s="132">
        <f t="shared" si="3"/>
        <v>286.13550000000004</v>
      </c>
      <c r="M42" s="133">
        <v>1.05</v>
      </c>
      <c r="N42" s="134">
        <f t="shared" si="4"/>
        <v>3796.6845000000003</v>
      </c>
    </row>
    <row r="43" spans="1:14" ht="15.75">
      <c r="A43" s="123" t="s">
        <v>39</v>
      </c>
      <c r="B43" s="130">
        <v>185</v>
      </c>
      <c r="C43" s="170">
        <v>760</v>
      </c>
      <c r="D43" s="125">
        <f>'02'!C43</f>
        <v>752</v>
      </c>
      <c r="E43" s="131">
        <f t="shared" si="0"/>
        <v>8</v>
      </c>
      <c r="F43" s="127">
        <v>4.33</v>
      </c>
      <c r="G43" s="132">
        <f t="shared" si="1"/>
        <v>36.372</v>
      </c>
      <c r="H43" s="170">
        <v>424</v>
      </c>
      <c r="I43" s="125">
        <f>'02'!H43</f>
        <v>421</v>
      </c>
      <c r="J43" s="131">
        <f t="shared" si="2"/>
        <v>3</v>
      </c>
      <c r="K43" s="127">
        <v>1.6</v>
      </c>
      <c r="L43" s="132">
        <f t="shared" si="3"/>
        <v>5.040000000000001</v>
      </c>
      <c r="M43" s="133">
        <v>1.05</v>
      </c>
      <c r="N43" s="134">
        <f t="shared" si="4"/>
        <v>41.412</v>
      </c>
    </row>
    <row r="44" spans="1:14" ht="15.75">
      <c r="A44" s="123" t="s">
        <v>40</v>
      </c>
      <c r="B44" s="130">
        <v>187</v>
      </c>
      <c r="C44" s="170">
        <v>61347</v>
      </c>
      <c r="D44" s="125">
        <f>'02'!C44</f>
        <v>58766</v>
      </c>
      <c r="E44" s="131">
        <f t="shared" si="0"/>
        <v>2581</v>
      </c>
      <c r="F44" s="127">
        <v>4.33</v>
      </c>
      <c r="G44" s="132">
        <f t="shared" si="1"/>
        <v>11734.516500000002</v>
      </c>
      <c r="H44" s="170">
        <v>37621</v>
      </c>
      <c r="I44" s="125">
        <f>'02'!H44</f>
        <v>36463</v>
      </c>
      <c r="J44" s="131">
        <f t="shared" si="2"/>
        <v>1158</v>
      </c>
      <c r="K44" s="127">
        <v>1.6</v>
      </c>
      <c r="L44" s="132">
        <f t="shared" si="3"/>
        <v>1945.4400000000003</v>
      </c>
      <c r="M44" s="133">
        <v>1.05</v>
      </c>
      <c r="N44" s="134">
        <f t="shared" si="4"/>
        <v>13679.956500000002</v>
      </c>
    </row>
    <row r="45" spans="1:14" ht="15.75">
      <c r="A45" s="123" t="s">
        <v>41</v>
      </c>
      <c r="B45" s="130">
        <v>201</v>
      </c>
      <c r="C45" s="170">
        <v>1887</v>
      </c>
      <c r="D45" s="125">
        <f>'02'!C45</f>
        <v>1850</v>
      </c>
      <c r="E45" s="131">
        <f t="shared" si="0"/>
        <v>37</v>
      </c>
      <c r="F45" s="135">
        <v>6.18</v>
      </c>
      <c r="G45" s="132">
        <f t="shared" si="1"/>
        <v>240.093</v>
      </c>
      <c r="H45" s="170">
        <v>1008</v>
      </c>
      <c r="I45" s="125">
        <f>'02'!H45</f>
        <v>996</v>
      </c>
      <c r="J45" s="131">
        <f t="shared" si="2"/>
        <v>12</v>
      </c>
      <c r="K45" s="135">
        <v>2.29</v>
      </c>
      <c r="L45" s="132">
        <f t="shared" si="3"/>
        <v>28.854000000000003</v>
      </c>
      <c r="M45" s="133">
        <v>1.05</v>
      </c>
      <c r="N45" s="134">
        <f t="shared" si="4"/>
        <v>268.947</v>
      </c>
    </row>
    <row r="46" spans="1:14" ht="15.75">
      <c r="A46" s="123" t="s">
        <v>42</v>
      </c>
      <c r="B46" s="130">
        <v>202</v>
      </c>
      <c r="C46" s="170">
        <v>17425</v>
      </c>
      <c r="D46" s="125">
        <f>'02'!C46</f>
        <v>17173</v>
      </c>
      <c r="E46" s="131">
        <f t="shared" si="0"/>
        <v>252</v>
      </c>
      <c r="F46" s="135">
        <v>6.18</v>
      </c>
      <c r="G46" s="132">
        <f t="shared" si="1"/>
        <v>1635.228</v>
      </c>
      <c r="H46" s="170">
        <v>7961</v>
      </c>
      <c r="I46" s="125">
        <f>'02'!H46</f>
        <v>7862</v>
      </c>
      <c r="J46" s="131">
        <f t="shared" si="2"/>
        <v>99</v>
      </c>
      <c r="K46" s="135">
        <v>2.29</v>
      </c>
      <c r="L46" s="132">
        <f t="shared" si="3"/>
        <v>238.0455</v>
      </c>
      <c r="M46" s="133">
        <v>1.05</v>
      </c>
      <c r="N46" s="134">
        <f t="shared" si="4"/>
        <v>1873.2735</v>
      </c>
    </row>
    <row r="47" spans="1:14" ht="15.75">
      <c r="A47" s="123" t="s">
        <v>43</v>
      </c>
      <c r="B47" s="130">
        <v>203</v>
      </c>
      <c r="C47" s="170">
        <v>3291</v>
      </c>
      <c r="D47" s="125">
        <f>'02'!C47</f>
        <v>3290</v>
      </c>
      <c r="E47" s="131">
        <f t="shared" si="0"/>
        <v>1</v>
      </c>
      <c r="F47" s="135">
        <v>6.18</v>
      </c>
      <c r="G47" s="132">
        <f t="shared" si="1"/>
        <v>6.489</v>
      </c>
      <c r="H47" s="170">
        <v>627</v>
      </c>
      <c r="I47" s="125">
        <f>'02'!H47</f>
        <v>627</v>
      </c>
      <c r="J47" s="131">
        <f t="shared" si="2"/>
        <v>0</v>
      </c>
      <c r="K47" s="135">
        <v>2.29</v>
      </c>
      <c r="L47" s="132">
        <f t="shared" si="3"/>
        <v>0</v>
      </c>
      <c r="M47" s="133">
        <v>1.05</v>
      </c>
      <c r="N47" s="134">
        <f t="shared" si="4"/>
        <v>6.489</v>
      </c>
    </row>
    <row r="48" spans="1:14" ht="15.75">
      <c r="A48" s="123" t="s">
        <v>39</v>
      </c>
      <c r="B48" s="130">
        <v>204</v>
      </c>
      <c r="C48" s="170">
        <v>61397</v>
      </c>
      <c r="D48" s="125">
        <f>'02'!C48</f>
        <v>60911</v>
      </c>
      <c r="E48" s="131">
        <f t="shared" si="0"/>
        <v>486</v>
      </c>
      <c r="F48" s="127">
        <v>4.33</v>
      </c>
      <c r="G48" s="132">
        <f t="shared" si="1"/>
        <v>2209.599</v>
      </c>
      <c r="H48" s="170">
        <v>38177</v>
      </c>
      <c r="I48" s="125">
        <f>'02'!H48</f>
        <v>37960</v>
      </c>
      <c r="J48" s="131">
        <f t="shared" si="2"/>
        <v>217</v>
      </c>
      <c r="K48" s="127">
        <v>1.6</v>
      </c>
      <c r="L48" s="132">
        <f t="shared" si="3"/>
        <v>364.56000000000006</v>
      </c>
      <c r="M48" s="133">
        <v>1.05</v>
      </c>
      <c r="N48" s="134">
        <f t="shared" si="4"/>
        <v>2574.159</v>
      </c>
    </row>
    <row r="49" spans="1:14" ht="15.75">
      <c r="A49" s="123" t="s">
        <v>44</v>
      </c>
      <c r="B49" s="130">
        <v>205</v>
      </c>
      <c r="C49" s="170">
        <v>3314</v>
      </c>
      <c r="D49" s="125">
        <f>'02'!C49</f>
        <v>3313</v>
      </c>
      <c r="E49" s="131">
        <f t="shared" si="0"/>
        <v>1</v>
      </c>
      <c r="F49" s="127">
        <v>4.33</v>
      </c>
      <c r="G49" s="132">
        <f t="shared" si="1"/>
        <v>4.5465</v>
      </c>
      <c r="H49" s="170">
        <v>884</v>
      </c>
      <c r="I49" s="125">
        <f>'02'!H49</f>
        <v>884</v>
      </c>
      <c r="J49" s="131">
        <f t="shared" si="2"/>
        <v>0</v>
      </c>
      <c r="K49" s="127">
        <v>1.6</v>
      </c>
      <c r="L49" s="132">
        <f t="shared" si="3"/>
        <v>0</v>
      </c>
      <c r="M49" s="133">
        <v>1.05</v>
      </c>
      <c r="N49" s="134">
        <f t="shared" si="4"/>
        <v>4.5465</v>
      </c>
    </row>
    <row r="50" spans="1:14" ht="15.75">
      <c r="A50" s="123" t="s">
        <v>45</v>
      </c>
      <c r="B50" s="130">
        <v>210</v>
      </c>
      <c r="C50" s="170">
        <v>63607</v>
      </c>
      <c r="D50" s="125">
        <f>'02'!C50</f>
        <v>62454</v>
      </c>
      <c r="E50" s="131">
        <f t="shared" si="0"/>
        <v>1153</v>
      </c>
      <c r="F50" s="127">
        <v>4.33</v>
      </c>
      <c r="G50" s="132">
        <f t="shared" si="1"/>
        <v>5242.114500000001</v>
      </c>
      <c r="H50" s="170">
        <v>81081</v>
      </c>
      <c r="I50" s="125">
        <f>'02'!H50</f>
        <v>80544</v>
      </c>
      <c r="J50" s="131">
        <f t="shared" si="2"/>
        <v>537</v>
      </c>
      <c r="K50" s="127">
        <v>1.6</v>
      </c>
      <c r="L50" s="132">
        <f t="shared" si="3"/>
        <v>902.1600000000001</v>
      </c>
      <c r="M50" s="133">
        <v>1.05</v>
      </c>
      <c r="N50" s="134">
        <f t="shared" si="4"/>
        <v>6144.2745</v>
      </c>
    </row>
    <row r="51" spans="1:14" ht="15.75">
      <c r="A51" s="123" t="s">
        <v>46</v>
      </c>
      <c r="B51" s="130">
        <v>211</v>
      </c>
      <c r="C51" s="170">
        <v>124</v>
      </c>
      <c r="D51" s="125">
        <f>'02'!C51</f>
        <v>122</v>
      </c>
      <c r="E51" s="131">
        <f t="shared" si="0"/>
        <v>2</v>
      </c>
      <c r="F51" s="127">
        <v>4.33</v>
      </c>
      <c r="G51" s="132">
        <f t="shared" si="1"/>
        <v>9.093</v>
      </c>
      <c r="H51" s="170">
        <v>2256</v>
      </c>
      <c r="I51" s="125">
        <f>'02'!H51</f>
        <v>2256</v>
      </c>
      <c r="J51" s="131">
        <f t="shared" si="2"/>
        <v>0</v>
      </c>
      <c r="K51" s="127">
        <v>1.6</v>
      </c>
      <c r="L51" s="132">
        <f t="shared" si="3"/>
        <v>0</v>
      </c>
      <c r="M51" s="133">
        <v>1.05</v>
      </c>
      <c r="N51" s="134">
        <f t="shared" si="4"/>
        <v>9.093</v>
      </c>
    </row>
    <row r="52" spans="1:14" ht="15.75">
      <c r="A52" s="123" t="s">
        <v>46</v>
      </c>
      <c r="B52" s="130">
        <v>212</v>
      </c>
      <c r="C52" s="170">
        <v>87283</v>
      </c>
      <c r="D52" s="125">
        <f>'02'!C52</f>
        <v>87154</v>
      </c>
      <c r="E52" s="131">
        <f t="shared" si="0"/>
        <v>129</v>
      </c>
      <c r="F52" s="127">
        <v>4.33</v>
      </c>
      <c r="G52" s="132">
        <f t="shared" si="1"/>
        <v>586.4985</v>
      </c>
      <c r="H52" s="170">
        <v>51780</v>
      </c>
      <c r="I52" s="125">
        <f>'02'!H52</f>
        <v>51735</v>
      </c>
      <c r="J52" s="131">
        <f t="shared" si="2"/>
        <v>45</v>
      </c>
      <c r="K52" s="127">
        <v>1.6</v>
      </c>
      <c r="L52" s="132">
        <f t="shared" si="3"/>
        <v>75.60000000000001</v>
      </c>
      <c r="M52" s="133">
        <v>1.05</v>
      </c>
      <c r="N52" s="134">
        <f t="shared" si="4"/>
        <v>662.0985000000001</v>
      </c>
    </row>
    <row r="53" spans="1:14" ht="15.75">
      <c r="A53" s="123" t="s">
        <v>24</v>
      </c>
      <c r="B53" s="130">
        <v>232</v>
      </c>
      <c r="C53" s="170">
        <v>4470</v>
      </c>
      <c r="D53" s="125">
        <f>'02'!C53</f>
        <v>4465</v>
      </c>
      <c r="E53" s="131">
        <f t="shared" si="0"/>
        <v>5</v>
      </c>
      <c r="F53" s="127">
        <v>4.33</v>
      </c>
      <c r="G53" s="132">
        <f t="shared" si="1"/>
        <v>22.7325</v>
      </c>
      <c r="H53" s="170">
        <v>3882</v>
      </c>
      <c r="I53" s="125">
        <f>'02'!H53</f>
        <v>3879</v>
      </c>
      <c r="J53" s="131">
        <f t="shared" si="2"/>
        <v>3</v>
      </c>
      <c r="K53" s="127">
        <v>1.6</v>
      </c>
      <c r="L53" s="132">
        <f t="shared" si="3"/>
        <v>5.040000000000001</v>
      </c>
      <c r="M53" s="133">
        <v>1.05</v>
      </c>
      <c r="N53" s="134">
        <f t="shared" si="4"/>
        <v>27.7725</v>
      </c>
    </row>
    <row r="54" spans="1:14" ht="16.5" thickBot="1">
      <c r="A54" s="159" t="s">
        <v>47</v>
      </c>
      <c r="B54" s="136">
        <v>233</v>
      </c>
      <c r="C54" s="171">
        <v>12620</v>
      </c>
      <c r="D54" s="137">
        <f>'02'!C54</f>
        <v>11718</v>
      </c>
      <c r="E54" s="138">
        <f t="shared" si="0"/>
        <v>902</v>
      </c>
      <c r="F54" s="139">
        <v>4.33</v>
      </c>
      <c r="G54" s="139">
        <f t="shared" si="1"/>
        <v>4100.943</v>
      </c>
      <c r="H54" s="171">
        <v>6234</v>
      </c>
      <c r="I54" s="137">
        <f>'02'!H54</f>
        <v>5915</v>
      </c>
      <c r="J54" s="138">
        <f t="shared" si="2"/>
        <v>319</v>
      </c>
      <c r="K54" s="139">
        <v>1.6</v>
      </c>
      <c r="L54" s="139">
        <f t="shared" si="3"/>
        <v>535.92</v>
      </c>
      <c r="M54" s="140">
        <v>1.05</v>
      </c>
      <c r="N54" s="141">
        <f t="shared" si="4"/>
        <v>4636.863</v>
      </c>
    </row>
    <row r="55" spans="5:13" ht="15">
      <c r="E55" s="23">
        <f>SUM(E4:E54)</f>
        <v>33827</v>
      </c>
      <c r="J55" s="23">
        <f>SUM(J4:J54)</f>
        <v>14698</v>
      </c>
      <c r="M55" s="20">
        <f>(E55+J55)*1.05</f>
        <v>50951.25</v>
      </c>
    </row>
    <row r="57" spans="2:7" ht="15">
      <c r="B57" s="210" t="s">
        <v>85</v>
      </c>
      <c r="C57" s="210"/>
      <c r="D57" s="212"/>
      <c r="E57" s="92" t="s">
        <v>86</v>
      </c>
      <c r="F57" s="92" t="s">
        <v>87</v>
      </c>
      <c r="G57" s="92" t="s">
        <v>88</v>
      </c>
    </row>
    <row r="58" spans="2:7" ht="15">
      <c r="B58" s="210" t="s">
        <v>89</v>
      </c>
      <c r="C58" s="210"/>
      <c r="D58" s="93"/>
      <c r="E58" s="94">
        <v>44552.38</v>
      </c>
      <c r="F58" s="94">
        <f>'02'!$E$58</f>
        <v>43934.04</v>
      </c>
      <c r="G58" s="92">
        <f>E58-F58</f>
        <v>618.3399999999965</v>
      </c>
    </row>
    <row r="59" spans="2:7" ht="15">
      <c r="B59" s="210" t="s">
        <v>90</v>
      </c>
      <c r="C59" s="210"/>
      <c r="D59" s="95"/>
      <c r="E59" s="96"/>
      <c r="F59" s="96"/>
      <c r="G59" s="97">
        <f>G58*80</f>
        <v>49467.19999999972</v>
      </c>
    </row>
    <row r="60" spans="2:7" ht="15">
      <c r="B60" s="210" t="s">
        <v>91</v>
      </c>
      <c r="C60" s="210"/>
      <c r="D60" s="210"/>
      <c r="E60" s="98"/>
      <c r="F60" s="98"/>
      <c r="G60" s="99">
        <f>G59*1.03</f>
        <v>50951.21599999972</v>
      </c>
    </row>
    <row r="61" spans="2:7" ht="15">
      <c r="B61" s="210" t="s">
        <v>92</v>
      </c>
      <c r="C61" s="210"/>
      <c r="D61" s="210"/>
      <c r="E61" s="210"/>
      <c r="F61" s="98"/>
      <c r="G61" s="100">
        <f>$M$55</f>
        <v>50951.25</v>
      </c>
    </row>
    <row r="62" spans="2:7" ht="15">
      <c r="B62" s="211" t="s">
        <v>93</v>
      </c>
      <c r="C62" s="211"/>
      <c r="D62" s="211"/>
      <c r="E62" s="211"/>
      <c r="F62" s="98"/>
      <c r="G62" s="101">
        <f>G61-G60</f>
        <v>0.0340000002834131</v>
      </c>
    </row>
    <row r="63" spans="2:7" ht="15">
      <c r="B63" s="211"/>
      <c r="C63" s="211"/>
      <c r="D63" s="211"/>
      <c r="E63" s="211"/>
      <c r="F63" s="211"/>
      <c r="G63" s="99"/>
    </row>
    <row r="64" spans="2:7" ht="15">
      <c r="B64" s="211" t="s">
        <v>117</v>
      </c>
      <c r="C64" s="211"/>
      <c r="D64" s="211"/>
      <c r="E64" s="211"/>
      <c r="F64" s="211"/>
      <c r="G64" s="102">
        <f>G62-G63</f>
        <v>0.0340000002834131</v>
      </c>
    </row>
  </sheetData>
  <sheetProtection/>
  <mergeCells count="19">
    <mergeCell ref="B57:D57"/>
    <mergeCell ref="B58:C58"/>
    <mergeCell ref="B59:C59"/>
    <mergeCell ref="B60:D60"/>
    <mergeCell ref="B61:E61"/>
    <mergeCell ref="B62:E62"/>
    <mergeCell ref="B63:F63"/>
    <mergeCell ref="B64:F64"/>
    <mergeCell ref="B1:D1"/>
    <mergeCell ref="A2:A3"/>
    <mergeCell ref="B2:B3"/>
    <mergeCell ref="C2:E2"/>
    <mergeCell ref="N2:N3"/>
    <mergeCell ref="F2:F3"/>
    <mergeCell ref="G2:G3"/>
    <mergeCell ref="H2:J2"/>
    <mergeCell ref="K2:K3"/>
    <mergeCell ref="L2:L3"/>
    <mergeCell ref="M2:M3"/>
  </mergeCells>
  <printOptions/>
  <pageMargins left="0.75" right="0.75" top="1" bottom="1" header="0.5" footer="0.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64"/>
  <sheetViews>
    <sheetView zoomScalePageLayoutView="0" workbookViewId="0" topLeftCell="A25">
      <selection activeCell="E58" sqref="E58"/>
    </sheetView>
  </sheetViews>
  <sheetFormatPr defaultColWidth="9.140625" defaultRowHeight="12.75"/>
  <cols>
    <col min="1" max="1" width="28.140625" style="7" customWidth="1"/>
    <col min="2" max="2" width="7.7109375" style="7" customWidth="1"/>
    <col min="3" max="3" width="12.8515625" style="7" customWidth="1"/>
    <col min="4" max="4" width="11.00390625" style="7" customWidth="1"/>
    <col min="5" max="5" width="9.7109375" style="7" customWidth="1"/>
    <col min="6" max="6" width="8.8515625" style="7" customWidth="1"/>
    <col min="7" max="7" width="15.140625" style="7" customWidth="1"/>
    <col min="8" max="8" width="12.28125" style="7" customWidth="1"/>
    <col min="9" max="9" width="11.8515625" style="7" customWidth="1"/>
    <col min="10" max="10" width="8.57421875" style="7" customWidth="1"/>
    <col min="11" max="11" width="8.8515625" style="7" customWidth="1"/>
    <col min="12" max="12" width="14.7109375" style="7" customWidth="1"/>
    <col min="13" max="13" width="11.57421875" style="20" bestFit="1" customWidth="1"/>
    <col min="14" max="14" width="16.140625" style="7" customWidth="1"/>
    <col min="15" max="16384" width="9.140625" style="7" customWidth="1"/>
  </cols>
  <sheetData>
    <row r="1" spans="1:14" ht="15.75" thickBot="1">
      <c r="A1" s="1">
        <v>43212</v>
      </c>
      <c r="B1" s="209" t="s">
        <v>95</v>
      </c>
      <c r="C1" s="209"/>
      <c r="D1" s="209"/>
      <c r="E1" s="2"/>
      <c r="F1" s="2"/>
      <c r="G1" s="2"/>
      <c r="H1" s="3"/>
      <c r="I1" s="3"/>
      <c r="J1" s="3"/>
      <c r="K1" s="4"/>
      <c r="L1" s="4"/>
      <c r="M1" s="5"/>
      <c r="N1" s="6"/>
    </row>
    <row r="2" spans="1:14" ht="15" customHeight="1">
      <c r="A2" s="191" t="s">
        <v>48</v>
      </c>
      <c r="B2" s="193" t="s">
        <v>49</v>
      </c>
      <c r="C2" s="197" t="s">
        <v>50</v>
      </c>
      <c r="D2" s="198"/>
      <c r="E2" s="199"/>
      <c r="F2" s="200" t="s">
        <v>60</v>
      </c>
      <c r="G2" s="200" t="s">
        <v>102</v>
      </c>
      <c r="H2" s="197" t="s">
        <v>51</v>
      </c>
      <c r="I2" s="198"/>
      <c r="J2" s="199"/>
      <c r="K2" s="202" t="s">
        <v>61</v>
      </c>
      <c r="L2" s="202" t="s">
        <v>63</v>
      </c>
      <c r="M2" s="204" t="s">
        <v>52</v>
      </c>
      <c r="N2" s="195" t="s">
        <v>57</v>
      </c>
    </row>
    <row r="3" spans="1:14" ht="32.25" thickBot="1">
      <c r="A3" s="192"/>
      <c r="B3" s="194"/>
      <c r="C3" s="121" t="s">
        <v>53</v>
      </c>
      <c r="D3" s="122" t="s">
        <v>58</v>
      </c>
      <c r="E3" s="122" t="s">
        <v>55</v>
      </c>
      <c r="F3" s="201"/>
      <c r="G3" s="201"/>
      <c r="H3" s="121" t="s">
        <v>53</v>
      </c>
      <c r="I3" s="122" t="s">
        <v>59</v>
      </c>
      <c r="J3" s="122" t="s">
        <v>54</v>
      </c>
      <c r="K3" s="203"/>
      <c r="L3" s="203"/>
      <c r="M3" s="205"/>
      <c r="N3" s="196"/>
    </row>
    <row r="4" spans="1:14" ht="16.5" thickTop="1">
      <c r="A4" s="123" t="s">
        <v>0</v>
      </c>
      <c r="B4" s="124">
        <v>5</v>
      </c>
      <c r="C4" s="155">
        <v>4591</v>
      </c>
      <c r="D4" s="125">
        <f>'03'!C4</f>
        <v>4562</v>
      </c>
      <c r="E4" s="126">
        <f>C4-D4</f>
        <v>29</v>
      </c>
      <c r="F4" s="127">
        <v>4.33</v>
      </c>
      <c r="G4" s="127">
        <f>E4*M4*F4</f>
        <v>131.8485</v>
      </c>
      <c r="H4" s="155">
        <v>2840</v>
      </c>
      <c r="I4" s="125">
        <f>'03'!H4</f>
        <v>2840</v>
      </c>
      <c r="J4" s="126">
        <f>H4-I4</f>
        <v>0</v>
      </c>
      <c r="K4" s="127">
        <v>1.6</v>
      </c>
      <c r="L4" s="127">
        <f>J4*M4*K4</f>
        <v>0</v>
      </c>
      <c r="M4" s="128">
        <v>1.05</v>
      </c>
      <c r="N4" s="129">
        <f>G4+L4</f>
        <v>131.8485</v>
      </c>
    </row>
    <row r="5" spans="1:14" ht="15.75">
      <c r="A5" s="123" t="s">
        <v>1</v>
      </c>
      <c r="B5" s="130">
        <v>46</v>
      </c>
      <c r="C5" s="155">
        <v>35824</v>
      </c>
      <c r="D5" s="125">
        <f>'03'!C5</f>
        <v>35567</v>
      </c>
      <c r="E5" s="131">
        <f aca="true" t="shared" si="0" ref="E5:E54">C5-D5</f>
        <v>257</v>
      </c>
      <c r="F5" s="127">
        <v>4.33</v>
      </c>
      <c r="G5" s="132">
        <f aca="true" t="shared" si="1" ref="G5:G54">E5*M5*F5</f>
        <v>1168.4505000000001</v>
      </c>
      <c r="H5" s="155">
        <v>21204</v>
      </c>
      <c r="I5" s="125">
        <f>'03'!H5</f>
        <v>20986</v>
      </c>
      <c r="J5" s="131">
        <f aca="true" t="shared" si="2" ref="J5:J54">H5-I5</f>
        <v>218</v>
      </c>
      <c r="K5" s="127">
        <v>1.6</v>
      </c>
      <c r="L5" s="132">
        <f aca="true" t="shared" si="3" ref="L5:L54">J5*M5*K5</f>
        <v>366.24</v>
      </c>
      <c r="M5" s="133">
        <v>1.05</v>
      </c>
      <c r="N5" s="134">
        <f aca="true" t="shared" si="4" ref="N5:N54">G5+L5</f>
        <v>1534.6905000000002</v>
      </c>
    </row>
    <row r="6" spans="1:14" ht="15.75">
      <c r="A6" s="123" t="s">
        <v>2</v>
      </c>
      <c r="B6" s="130">
        <v>51</v>
      </c>
      <c r="C6" s="155">
        <v>133914</v>
      </c>
      <c r="D6" s="125">
        <f>'03'!C6</f>
        <v>133533</v>
      </c>
      <c r="E6" s="131">
        <f t="shared" si="0"/>
        <v>381</v>
      </c>
      <c r="F6" s="127">
        <v>4.33</v>
      </c>
      <c r="G6" s="132">
        <f t="shared" si="1"/>
        <v>1732.2165</v>
      </c>
      <c r="H6" s="155">
        <v>66292</v>
      </c>
      <c r="I6" s="125">
        <f>'03'!H6</f>
        <v>66046</v>
      </c>
      <c r="J6" s="131">
        <f t="shared" si="2"/>
        <v>246</v>
      </c>
      <c r="K6" s="127">
        <v>1.6</v>
      </c>
      <c r="L6" s="132">
        <f t="shared" si="3"/>
        <v>413.28000000000003</v>
      </c>
      <c r="M6" s="133">
        <v>1.05</v>
      </c>
      <c r="N6" s="134">
        <f t="shared" si="4"/>
        <v>2145.4965</v>
      </c>
    </row>
    <row r="7" spans="1:14" ht="15.75">
      <c r="A7" s="123" t="s">
        <v>3</v>
      </c>
      <c r="B7" s="130">
        <v>77</v>
      </c>
      <c r="C7" s="155">
        <v>26192</v>
      </c>
      <c r="D7" s="125">
        <f>'03'!C7</f>
        <v>25861</v>
      </c>
      <c r="E7" s="131">
        <f t="shared" si="0"/>
        <v>331</v>
      </c>
      <c r="F7" s="135">
        <v>6.18</v>
      </c>
      <c r="G7" s="132">
        <f t="shared" si="1"/>
        <v>2147.859</v>
      </c>
      <c r="H7" s="155">
        <v>12404</v>
      </c>
      <c r="I7" s="125">
        <f>'03'!H7</f>
        <v>12208</v>
      </c>
      <c r="J7" s="131">
        <f t="shared" si="2"/>
        <v>196</v>
      </c>
      <c r="K7" s="135">
        <v>2.29</v>
      </c>
      <c r="L7" s="132">
        <f t="shared" si="3"/>
        <v>471.28200000000004</v>
      </c>
      <c r="M7" s="133">
        <v>1.05</v>
      </c>
      <c r="N7" s="134">
        <f t="shared" si="4"/>
        <v>2619.141</v>
      </c>
    </row>
    <row r="8" spans="1:14" ht="15.75">
      <c r="A8" s="123" t="s">
        <v>4</v>
      </c>
      <c r="B8" s="130">
        <v>78</v>
      </c>
      <c r="C8" s="155">
        <v>67904</v>
      </c>
      <c r="D8" s="125">
        <f>'03'!C8</f>
        <v>67504</v>
      </c>
      <c r="E8" s="131">
        <f t="shared" si="0"/>
        <v>400</v>
      </c>
      <c r="F8" s="135">
        <v>6.18</v>
      </c>
      <c r="G8" s="132">
        <f t="shared" si="1"/>
        <v>2595.6</v>
      </c>
      <c r="H8" s="155">
        <v>37100</v>
      </c>
      <c r="I8" s="125">
        <f>'03'!H8</f>
        <v>36698</v>
      </c>
      <c r="J8" s="131">
        <f t="shared" si="2"/>
        <v>402</v>
      </c>
      <c r="K8" s="135">
        <v>2.29</v>
      </c>
      <c r="L8" s="132">
        <f t="shared" si="3"/>
        <v>966.609</v>
      </c>
      <c r="M8" s="133">
        <v>1.05</v>
      </c>
      <c r="N8" s="134">
        <f t="shared" si="4"/>
        <v>3562.209</v>
      </c>
    </row>
    <row r="9" spans="1:14" ht="15.75">
      <c r="A9" s="123" t="s">
        <v>5</v>
      </c>
      <c r="B9" s="130">
        <v>82</v>
      </c>
      <c r="C9" s="155">
        <v>8073</v>
      </c>
      <c r="D9" s="125">
        <f>'03'!C9</f>
        <v>8071</v>
      </c>
      <c r="E9" s="131">
        <f t="shared" si="0"/>
        <v>2</v>
      </c>
      <c r="F9" s="135">
        <v>6.18</v>
      </c>
      <c r="G9" s="132">
        <f t="shared" si="1"/>
        <v>12.978</v>
      </c>
      <c r="H9" s="155">
        <v>3434</v>
      </c>
      <c r="I9" s="125">
        <f>'03'!H9</f>
        <v>3434</v>
      </c>
      <c r="J9" s="131">
        <f t="shared" si="2"/>
        <v>0</v>
      </c>
      <c r="K9" s="135">
        <v>2.29</v>
      </c>
      <c r="L9" s="132">
        <f t="shared" si="3"/>
        <v>0</v>
      </c>
      <c r="M9" s="133">
        <v>1.05</v>
      </c>
      <c r="N9" s="134">
        <f t="shared" si="4"/>
        <v>12.978</v>
      </c>
    </row>
    <row r="10" spans="1:14" ht="15.75">
      <c r="A10" s="123" t="s">
        <v>6</v>
      </c>
      <c r="B10" s="130">
        <v>91</v>
      </c>
      <c r="C10" s="155">
        <v>1459</v>
      </c>
      <c r="D10" s="125">
        <f>'03'!C10</f>
        <v>1459</v>
      </c>
      <c r="E10" s="131">
        <f t="shared" si="0"/>
        <v>0</v>
      </c>
      <c r="F10" s="135">
        <v>6.18</v>
      </c>
      <c r="G10" s="132">
        <f t="shared" si="1"/>
        <v>0</v>
      </c>
      <c r="H10" s="155">
        <v>846</v>
      </c>
      <c r="I10" s="125">
        <f>'03'!H10</f>
        <v>845</v>
      </c>
      <c r="J10" s="131">
        <f t="shared" si="2"/>
        <v>1</v>
      </c>
      <c r="K10" s="135">
        <v>2.29</v>
      </c>
      <c r="L10" s="132">
        <f t="shared" si="3"/>
        <v>2.4045</v>
      </c>
      <c r="M10" s="133">
        <v>1.05</v>
      </c>
      <c r="N10" s="134">
        <f t="shared" si="4"/>
        <v>2.4045</v>
      </c>
    </row>
    <row r="11" spans="1:14" ht="15.75">
      <c r="A11" s="123" t="s">
        <v>7</v>
      </c>
      <c r="B11" s="130">
        <v>92</v>
      </c>
      <c r="C11" s="155">
        <v>97260</v>
      </c>
      <c r="D11" s="125">
        <f>'03'!C11</f>
        <v>96711</v>
      </c>
      <c r="E11" s="131">
        <f t="shared" si="0"/>
        <v>549</v>
      </c>
      <c r="F11" s="127">
        <v>4.33</v>
      </c>
      <c r="G11" s="132">
        <f t="shared" si="1"/>
        <v>2496.0285000000003</v>
      </c>
      <c r="H11" s="155">
        <v>58565</v>
      </c>
      <c r="I11" s="125">
        <f>'03'!H11</f>
        <v>58133</v>
      </c>
      <c r="J11" s="131">
        <f t="shared" si="2"/>
        <v>432</v>
      </c>
      <c r="K11" s="127">
        <v>1.6</v>
      </c>
      <c r="L11" s="132">
        <f t="shared" si="3"/>
        <v>725.7600000000001</v>
      </c>
      <c r="M11" s="133">
        <v>1.05</v>
      </c>
      <c r="N11" s="134">
        <f t="shared" si="4"/>
        <v>3221.7885000000006</v>
      </c>
    </row>
    <row r="12" spans="1:14" ht="15.75">
      <c r="A12" s="123" t="s">
        <v>8</v>
      </c>
      <c r="B12" s="130">
        <v>93</v>
      </c>
      <c r="C12" s="155">
        <v>182180</v>
      </c>
      <c r="D12" s="125">
        <f>'03'!C12</f>
        <v>180052</v>
      </c>
      <c r="E12" s="131">
        <f t="shared" si="0"/>
        <v>2128</v>
      </c>
      <c r="F12" s="127">
        <v>4.33</v>
      </c>
      <c r="G12" s="132">
        <f t="shared" si="1"/>
        <v>9674.952000000001</v>
      </c>
      <c r="H12" s="155">
        <v>110905</v>
      </c>
      <c r="I12" s="125">
        <f>'03'!H12</f>
        <v>109368</v>
      </c>
      <c r="J12" s="131">
        <f t="shared" si="2"/>
        <v>1537</v>
      </c>
      <c r="K12" s="127">
        <v>1.6</v>
      </c>
      <c r="L12" s="132">
        <f t="shared" si="3"/>
        <v>2582.1600000000003</v>
      </c>
      <c r="M12" s="133">
        <v>1.05</v>
      </c>
      <c r="N12" s="134">
        <f t="shared" si="4"/>
        <v>12257.112000000001</v>
      </c>
    </row>
    <row r="13" spans="1:14" ht="15.75">
      <c r="A13" s="123" t="s">
        <v>9</v>
      </c>
      <c r="B13" s="130">
        <v>95</v>
      </c>
      <c r="C13" s="155">
        <v>2484</v>
      </c>
      <c r="D13" s="125">
        <f>'03'!C13</f>
        <v>2472</v>
      </c>
      <c r="E13" s="131">
        <f t="shared" si="0"/>
        <v>12</v>
      </c>
      <c r="F13" s="135">
        <v>6.18</v>
      </c>
      <c r="G13" s="132">
        <f t="shared" si="1"/>
        <v>77.86800000000001</v>
      </c>
      <c r="H13" s="155">
        <v>538</v>
      </c>
      <c r="I13" s="125">
        <f>'03'!H13</f>
        <v>534</v>
      </c>
      <c r="J13" s="131">
        <f t="shared" si="2"/>
        <v>4</v>
      </c>
      <c r="K13" s="135">
        <v>2.29</v>
      </c>
      <c r="L13" s="132">
        <f t="shared" si="3"/>
        <v>9.618</v>
      </c>
      <c r="M13" s="133">
        <v>1.05</v>
      </c>
      <c r="N13" s="134">
        <f t="shared" si="4"/>
        <v>87.486</v>
      </c>
    </row>
    <row r="14" spans="1:14" ht="15.75">
      <c r="A14" s="123" t="s">
        <v>10</v>
      </c>
      <c r="B14" s="130">
        <v>96</v>
      </c>
      <c r="C14" s="155">
        <v>8025</v>
      </c>
      <c r="D14" s="125">
        <f>'03'!C14</f>
        <v>8024</v>
      </c>
      <c r="E14" s="131">
        <f t="shared" si="0"/>
        <v>1</v>
      </c>
      <c r="F14" s="127">
        <v>4.33</v>
      </c>
      <c r="G14" s="132">
        <f t="shared" si="1"/>
        <v>4.5465</v>
      </c>
      <c r="H14" s="155">
        <v>4205</v>
      </c>
      <c r="I14" s="125">
        <f>'03'!H14</f>
        <v>4191</v>
      </c>
      <c r="J14" s="131">
        <f t="shared" si="2"/>
        <v>14</v>
      </c>
      <c r="K14" s="127">
        <v>1.6</v>
      </c>
      <c r="L14" s="132">
        <f t="shared" si="3"/>
        <v>23.520000000000003</v>
      </c>
      <c r="M14" s="133">
        <v>1.05</v>
      </c>
      <c r="N14" s="134">
        <f t="shared" si="4"/>
        <v>28.066500000000005</v>
      </c>
    </row>
    <row r="15" spans="1:14" ht="15.75">
      <c r="A15" s="123" t="s">
        <v>11</v>
      </c>
      <c r="B15" s="130">
        <v>97</v>
      </c>
      <c r="C15" s="155">
        <v>63122</v>
      </c>
      <c r="D15" s="125">
        <f>'03'!C15</f>
        <v>62297</v>
      </c>
      <c r="E15" s="131">
        <f t="shared" si="0"/>
        <v>825</v>
      </c>
      <c r="F15" s="127">
        <v>4.33</v>
      </c>
      <c r="G15" s="132">
        <f t="shared" si="1"/>
        <v>3750.8625</v>
      </c>
      <c r="H15" s="155">
        <v>31504</v>
      </c>
      <c r="I15" s="125">
        <f>'03'!H15</f>
        <v>30960</v>
      </c>
      <c r="J15" s="131">
        <f t="shared" si="2"/>
        <v>544</v>
      </c>
      <c r="K15" s="127">
        <v>1.6</v>
      </c>
      <c r="L15" s="132">
        <f t="shared" si="3"/>
        <v>913.9200000000001</v>
      </c>
      <c r="M15" s="133">
        <v>1.05</v>
      </c>
      <c r="N15" s="134">
        <f t="shared" si="4"/>
        <v>4664.7825</v>
      </c>
    </row>
    <row r="16" spans="1:14" ht="15.75">
      <c r="A16" s="123" t="s">
        <v>12</v>
      </c>
      <c r="B16" s="130">
        <v>100</v>
      </c>
      <c r="C16" s="155">
        <v>7104</v>
      </c>
      <c r="D16" s="125">
        <f>'03'!C16</f>
        <v>7104</v>
      </c>
      <c r="E16" s="131">
        <f t="shared" si="0"/>
        <v>0</v>
      </c>
      <c r="F16" s="127">
        <v>4.33</v>
      </c>
      <c r="G16" s="132">
        <f t="shared" si="1"/>
        <v>0</v>
      </c>
      <c r="H16" s="155">
        <v>2530</v>
      </c>
      <c r="I16" s="125">
        <f>'03'!H16</f>
        <v>2530</v>
      </c>
      <c r="J16" s="131">
        <f t="shared" si="2"/>
        <v>0</v>
      </c>
      <c r="K16" s="127">
        <v>1.6</v>
      </c>
      <c r="L16" s="132">
        <f t="shared" si="3"/>
        <v>0</v>
      </c>
      <c r="M16" s="133">
        <v>1.05</v>
      </c>
      <c r="N16" s="134">
        <f t="shared" si="4"/>
        <v>0</v>
      </c>
    </row>
    <row r="17" spans="1:14" ht="15.75">
      <c r="A17" s="123" t="s">
        <v>13</v>
      </c>
      <c r="B17" s="130">
        <v>102</v>
      </c>
      <c r="C17" s="155">
        <v>8914</v>
      </c>
      <c r="D17" s="125">
        <f>'03'!C17</f>
        <v>7690</v>
      </c>
      <c r="E17" s="131">
        <f t="shared" si="0"/>
        <v>1224</v>
      </c>
      <c r="F17" s="127">
        <v>4.33</v>
      </c>
      <c r="G17" s="132">
        <f t="shared" si="1"/>
        <v>5564.916</v>
      </c>
      <c r="H17" s="155">
        <v>14349</v>
      </c>
      <c r="I17" s="125">
        <f>'03'!H17</f>
        <v>12155</v>
      </c>
      <c r="J17" s="131">
        <f t="shared" si="2"/>
        <v>2194</v>
      </c>
      <c r="K17" s="127">
        <v>1.6</v>
      </c>
      <c r="L17" s="132">
        <f t="shared" si="3"/>
        <v>3685.9200000000005</v>
      </c>
      <c r="M17" s="133">
        <v>1.05</v>
      </c>
      <c r="N17" s="134">
        <f t="shared" si="4"/>
        <v>9250.836000000001</v>
      </c>
    </row>
    <row r="18" spans="1:14" ht="15.75">
      <c r="A18" s="123" t="s">
        <v>14</v>
      </c>
      <c r="B18" s="130">
        <v>119</v>
      </c>
      <c r="C18" s="155">
        <v>9695</v>
      </c>
      <c r="D18" s="125">
        <f>'03'!C18</f>
        <v>9695</v>
      </c>
      <c r="E18" s="131">
        <f t="shared" si="0"/>
        <v>0</v>
      </c>
      <c r="F18" s="135">
        <v>3.77</v>
      </c>
      <c r="G18" s="132">
        <f t="shared" si="1"/>
        <v>0</v>
      </c>
      <c r="H18" s="155">
        <v>0</v>
      </c>
      <c r="I18" s="125">
        <f>'03'!H18</f>
        <v>0</v>
      </c>
      <c r="J18" s="131">
        <v>0</v>
      </c>
      <c r="K18" s="135">
        <v>0</v>
      </c>
      <c r="L18" s="132">
        <f t="shared" si="3"/>
        <v>0</v>
      </c>
      <c r="M18" s="133">
        <v>1.05</v>
      </c>
      <c r="N18" s="134">
        <f t="shared" si="4"/>
        <v>0</v>
      </c>
    </row>
    <row r="19" spans="1:14" ht="15.75">
      <c r="A19" s="123" t="s">
        <v>15</v>
      </c>
      <c r="B19" s="130">
        <v>121</v>
      </c>
      <c r="C19" s="155">
        <v>12937</v>
      </c>
      <c r="D19" s="125">
        <f>'03'!C19</f>
        <v>12937</v>
      </c>
      <c r="E19" s="131">
        <f t="shared" si="0"/>
        <v>0</v>
      </c>
      <c r="F19" s="135">
        <v>3.77</v>
      </c>
      <c r="G19" s="132">
        <f t="shared" si="1"/>
        <v>0</v>
      </c>
      <c r="H19" s="155">
        <v>0</v>
      </c>
      <c r="I19" s="125">
        <f>'03'!H19</f>
        <v>0</v>
      </c>
      <c r="J19" s="131">
        <v>0</v>
      </c>
      <c r="K19" s="135">
        <v>0</v>
      </c>
      <c r="L19" s="132">
        <f t="shared" si="3"/>
        <v>0</v>
      </c>
      <c r="M19" s="133">
        <v>1.05</v>
      </c>
      <c r="N19" s="134">
        <f t="shared" si="4"/>
        <v>0</v>
      </c>
    </row>
    <row r="20" spans="1:14" ht="15.75">
      <c r="A20" s="123" t="s">
        <v>16</v>
      </c>
      <c r="B20" s="130">
        <v>123</v>
      </c>
      <c r="C20" s="155">
        <v>2833</v>
      </c>
      <c r="D20" s="125">
        <f>'03'!C20</f>
        <v>2833</v>
      </c>
      <c r="E20" s="131">
        <f t="shared" si="0"/>
        <v>0</v>
      </c>
      <c r="F20" s="127">
        <v>4.33</v>
      </c>
      <c r="G20" s="132">
        <f t="shared" si="1"/>
        <v>0</v>
      </c>
      <c r="H20" s="155">
        <v>1028</v>
      </c>
      <c r="I20" s="125">
        <f>'03'!H20</f>
        <v>1028</v>
      </c>
      <c r="J20" s="131">
        <f t="shared" si="2"/>
        <v>0</v>
      </c>
      <c r="K20" s="127">
        <v>1.6</v>
      </c>
      <c r="L20" s="132">
        <f t="shared" si="3"/>
        <v>0</v>
      </c>
      <c r="M20" s="133">
        <v>1.05</v>
      </c>
      <c r="N20" s="134">
        <f t="shared" si="4"/>
        <v>0</v>
      </c>
    </row>
    <row r="21" spans="1:14" ht="15.75">
      <c r="A21" s="123" t="s">
        <v>17</v>
      </c>
      <c r="B21" s="130">
        <v>126</v>
      </c>
      <c r="C21" s="155">
        <v>5150</v>
      </c>
      <c r="D21" s="125">
        <f>'03'!C21</f>
        <v>5120</v>
      </c>
      <c r="E21" s="131">
        <f t="shared" si="0"/>
        <v>30</v>
      </c>
      <c r="F21" s="135">
        <v>6.18</v>
      </c>
      <c r="G21" s="132">
        <f t="shared" si="1"/>
        <v>194.67</v>
      </c>
      <c r="H21" s="155">
        <v>3850</v>
      </c>
      <c r="I21" s="125">
        <f>'03'!H21</f>
        <v>3800</v>
      </c>
      <c r="J21" s="131">
        <f t="shared" si="2"/>
        <v>50</v>
      </c>
      <c r="K21" s="135">
        <v>2.29</v>
      </c>
      <c r="L21" s="132">
        <f t="shared" si="3"/>
        <v>120.22500000000001</v>
      </c>
      <c r="M21" s="133">
        <v>1.05</v>
      </c>
      <c r="N21" s="134">
        <f t="shared" si="4"/>
        <v>314.895</v>
      </c>
    </row>
    <row r="22" spans="1:14" ht="15.75">
      <c r="A22" s="123" t="s">
        <v>18</v>
      </c>
      <c r="B22" s="130">
        <v>142</v>
      </c>
      <c r="C22" s="155">
        <v>3967</v>
      </c>
      <c r="D22" s="125">
        <f>'03'!C22</f>
        <v>3966</v>
      </c>
      <c r="E22" s="131">
        <f t="shared" si="0"/>
        <v>1</v>
      </c>
      <c r="F22" s="135">
        <v>6.18</v>
      </c>
      <c r="G22" s="132">
        <f t="shared" si="1"/>
        <v>6.489</v>
      </c>
      <c r="H22" s="155">
        <v>2007</v>
      </c>
      <c r="I22" s="125">
        <f>'03'!H22</f>
        <v>2007</v>
      </c>
      <c r="J22" s="131">
        <f t="shared" si="2"/>
        <v>0</v>
      </c>
      <c r="K22" s="135">
        <v>2.29</v>
      </c>
      <c r="L22" s="132">
        <f t="shared" si="3"/>
        <v>0</v>
      </c>
      <c r="M22" s="133">
        <v>1.05</v>
      </c>
      <c r="N22" s="134">
        <f t="shared" si="4"/>
        <v>6.489</v>
      </c>
    </row>
    <row r="23" spans="1:14" ht="15.75">
      <c r="A23" s="123" t="s">
        <v>19</v>
      </c>
      <c r="B23" s="130">
        <v>143</v>
      </c>
      <c r="C23" s="155">
        <v>16479</v>
      </c>
      <c r="D23" s="125">
        <f>'03'!C23</f>
        <v>16145</v>
      </c>
      <c r="E23" s="131">
        <f t="shared" si="0"/>
        <v>334</v>
      </c>
      <c r="F23" s="127">
        <v>4.33</v>
      </c>
      <c r="G23" s="132">
        <f t="shared" si="1"/>
        <v>1518.531</v>
      </c>
      <c r="H23" s="155">
        <v>9382</v>
      </c>
      <c r="I23" s="125">
        <f>'03'!H23</f>
        <v>9293</v>
      </c>
      <c r="J23" s="131">
        <f t="shared" si="2"/>
        <v>89</v>
      </c>
      <c r="K23" s="127">
        <v>1.6</v>
      </c>
      <c r="L23" s="132">
        <f t="shared" si="3"/>
        <v>149.52</v>
      </c>
      <c r="M23" s="133">
        <v>1.05</v>
      </c>
      <c r="N23" s="134">
        <f t="shared" si="4"/>
        <v>1668.051</v>
      </c>
    </row>
    <row r="24" spans="1:14" ht="15.75">
      <c r="A24" s="123" t="s">
        <v>20</v>
      </c>
      <c r="B24" s="130">
        <v>144</v>
      </c>
      <c r="C24" s="155">
        <v>4043</v>
      </c>
      <c r="D24" s="125">
        <f>'03'!C24</f>
        <v>4043</v>
      </c>
      <c r="E24" s="131">
        <f t="shared" si="0"/>
        <v>0</v>
      </c>
      <c r="F24" s="135">
        <v>6.18</v>
      </c>
      <c r="G24" s="132">
        <f t="shared" si="1"/>
        <v>0</v>
      </c>
      <c r="H24" s="155">
        <v>1359</v>
      </c>
      <c r="I24" s="125">
        <f>'03'!H24</f>
        <v>1359</v>
      </c>
      <c r="J24" s="131">
        <f t="shared" si="2"/>
        <v>0</v>
      </c>
      <c r="K24" s="135">
        <v>2.29</v>
      </c>
      <c r="L24" s="132">
        <f t="shared" si="3"/>
        <v>0</v>
      </c>
      <c r="M24" s="133">
        <v>1.05</v>
      </c>
      <c r="N24" s="134">
        <f t="shared" si="4"/>
        <v>0</v>
      </c>
    </row>
    <row r="25" spans="1:14" ht="15.75">
      <c r="A25" s="123" t="s">
        <v>21</v>
      </c>
      <c r="B25" s="130">
        <v>145</v>
      </c>
      <c r="C25" s="155">
        <v>17053</v>
      </c>
      <c r="D25" s="125">
        <f>'03'!C25</f>
        <v>17050</v>
      </c>
      <c r="E25" s="131">
        <f t="shared" si="0"/>
        <v>3</v>
      </c>
      <c r="F25" s="127">
        <v>4.33</v>
      </c>
      <c r="G25" s="132">
        <f t="shared" si="1"/>
        <v>13.639500000000002</v>
      </c>
      <c r="H25" s="155">
        <v>9589</v>
      </c>
      <c r="I25" s="125">
        <f>'03'!H25</f>
        <v>9583</v>
      </c>
      <c r="J25" s="131">
        <f t="shared" si="2"/>
        <v>6</v>
      </c>
      <c r="K25" s="127">
        <v>1.6</v>
      </c>
      <c r="L25" s="132">
        <f t="shared" si="3"/>
        <v>10.080000000000002</v>
      </c>
      <c r="M25" s="133">
        <v>1.05</v>
      </c>
      <c r="N25" s="134">
        <f t="shared" si="4"/>
        <v>23.719500000000004</v>
      </c>
    </row>
    <row r="26" spans="1:14" ht="15.75">
      <c r="A26" s="123" t="s">
        <v>22</v>
      </c>
      <c r="B26" s="130">
        <v>148</v>
      </c>
      <c r="C26" s="155">
        <v>2459</v>
      </c>
      <c r="D26" s="125">
        <f>'03'!C26</f>
        <v>2459</v>
      </c>
      <c r="E26" s="131">
        <f t="shared" si="0"/>
        <v>0</v>
      </c>
      <c r="F26" s="127">
        <v>4.33</v>
      </c>
      <c r="G26" s="132">
        <f t="shared" si="1"/>
        <v>0</v>
      </c>
      <c r="H26" s="155">
        <v>775</v>
      </c>
      <c r="I26" s="125">
        <f>'03'!H26</f>
        <v>775</v>
      </c>
      <c r="J26" s="131">
        <f t="shared" si="2"/>
        <v>0</v>
      </c>
      <c r="K26" s="127">
        <v>1.6</v>
      </c>
      <c r="L26" s="132">
        <f t="shared" si="3"/>
        <v>0</v>
      </c>
      <c r="M26" s="133">
        <v>1.05</v>
      </c>
      <c r="N26" s="134">
        <f t="shared" si="4"/>
        <v>0</v>
      </c>
    </row>
    <row r="27" spans="1:14" ht="15.75">
      <c r="A27" s="123" t="s">
        <v>23</v>
      </c>
      <c r="B27" s="130">
        <v>151</v>
      </c>
      <c r="C27" s="155">
        <v>10656</v>
      </c>
      <c r="D27" s="125">
        <f>'03'!C27</f>
        <v>10645</v>
      </c>
      <c r="E27" s="131">
        <f t="shared" si="0"/>
        <v>11</v>
      </c>
      <c r="F27" s="127">
        <v>4.33</v>
      </c>
      <c r="G27" s="132">
        <f t="shared" si="1"/>
        <v>50.011500000000005</v>
      </c>
      <c r="H27" s="155">
        <v>4442</v>
      </c>
      <c r="I27" s="125">
        <f>'03'!H27</f>
        <v>4442</v>
      </c>
      <c r="J27" s="131">
        <f t="shared" si="2"/>
        <v>0</v>
      </c>
      <c r="K27" s="127">
        <v>1.6</v>
      </c>
      <c r="L27" s="132">
        <f t="shared" si="3"/>
        <v>0</v>
      </c>
      <c r="M27" s="133">
        <v>1.05</v>
      </c>
      <c r="N27" s="134">
        <f t="shared" si="4"/>
        <v>50.011500000000005</v>
      </c>
    </row>
    <row r="28" spans="1:14" ht="15.75">
      <c r="A28" s="123" t="s">
        <v>24</v>
      </c>
      <c r="B28" s="130">
        <v>153</v>
      </c>
      <c r="C28" s="155">
        <v>143766</v>
      </c>
      <c r="D28" s="125">
        <f>'03'!C28</f>
        <v>142966</v>
      </c>
      <c r="E28" s="131">
        <f t="shared" si="0"/>
        <v>800</v>
      </c>
      <c r="F28" s="127">
        <v>4.33</v>
      </c>
      <c r="G28" s="132">
        <f t="shared" si="1"/>
        <v>3637.2000000000003</v>
      </c>
      <c r="H28" s="155">
        <v>92654</v>
      </c>
      <c r="I28" s="125">
        <f>'03'!H28</f>
        <v>92654</v>
      </c>
      <c r="J28" s="131">
        <f t="shared" si="2"/>
        <v>0</v>
      </c>
      <c r="K28" s="127">
        <v>1.6</v>
      </c>
      <c r="L28" s="132">
        <f t="shared" si="3"/>
        <v>0</v>
      </c>
      <c r="M28" s="133">
        <v>1.05</v>
      </c>
      <c r="N28" s="134">
        <f t="shared" si="4"/>
        <v>3637.2000000000003</v>
      </c>
    </row>
    <row r="29" spans="1:14" ht="15.75">
      <c r="A29" s="123" t="s">
        <v>25</v>
      </c>
      <c r="B29" s="130">
        <v>155</v>
      </c>
      <c r="C29" s="155">
        <v>191354</v>
      </c>
      <c r="D29" s="125">
        <f>'03'!C29</f>
        <v>189743</v>
      </c>
      <c r="E29" s="131">
        <f t="shared" si="0"/>
        <v>1611</v>
      </c>
      <c r="F29" s="127">
        <v>4.33</v>
      </c>
      <c r="G29" s="132">
        <f t="shared" si="1"/>
        <v>7324.411500000001</v>
      </c>
      <c r="H29" s="155">
        <v>111563</v>
      </c>
      <c r="I29" s="125">
        <f>'03'!H29</f>
        <v>110415</v>
      </c>
      <c r="J29" s="131">
        <f t="shared" si="2"/>
        <v>1148</v>
      </c>
      <c r="K29" s="127">
        <v>1.6</v>
      </c>
      <c r="L29" s="132">
        <f t="shared" si="3"/>
        <v>1928.6400000000003</v>
      </c>
      <c r="M29" s="133">
        <v>1.05</v>
      </c>
      <c r="N29" s="134">
        <f t="shared" si="4"/>
        <v>9253.051500000001</v>
      </c>
    </row>
    <row r="30" spans="1:14" ht="15.75">
      <c r="A30" s="123" t="s">
        <v>26</v>
      </c>
      <c r="B30" s="130">
        <v>158</v>
      </c>
      <c r="C30" s="155">
        <v>32529</v>
      </c>
      <c r="D30" s="125">
        <f>'03'!C30</f>
        <v>32163</v>
      </c>
      <c r="E30" s="131">
        <f t="shared" si="0"/>
        <v>366</v>
      </c>
      <c r="F30" s="127">
        <v>4.33</v>
      </c>
      <c r="G30" s="132">
        <f t="shared" si="1"/>
        <v>1664.019</v>
      </c>
      <c r="H30" s="155">
        <v>13969</v>
      </c>
      <c r="I30" s="125">
        <f>'03'!H30</f>
        <v>13775</v>
      </c>
      <c r="J30" s="131">
        <f t="shared" si="2"/>
        <v>194</v>
      </c>
      <c r="K30" s="127">
        <v>1.6</v>
      </c>
      <c r="L30" s="132">
        <f t="shared" si="3"/>
        <v>325.9200000000001</v>
      </c>
      <c r="M30" s="133">
        <v>1.05</v>
      </c>
      <c r="N30" s="134">
        <f t="shared" si="4"/>
        <v>1989.939</v>
      </c>
    </row>
    <row r="31" spans="1:14" ht="15.75">
      <c r="A31" s="123" t="s">
        <v>27</v>
      </c>
      <c r="B31" s="130">
        <v>159</v>
      </c>
      <c r="C31" s="155">
        <v>29576</v>
      </c>
      <c r="D31" s="125">
        <f>'03'!C31</f>
        <v>29450</v>
      </c>
      <c r="E31" s="131">
        <f t="shared" si="0"/>
        <v>126</v>
      </c>
      <c r="F31" s="127">
        <v>4.33</v>
      </c>
      <c r="G31" s="132">
        <f t="shared" si="1"/>
        <v>572.859</v>
      </c>
      <c r="H31" s="155">
        <v>13306</v>
      </c>
      <c r="I31" s="125">
        <f>'03'!H31</f>
        <v>13244</v>
      </c>
      <c r="J31" s="131">
        <f t="shared" si="2"/>
        <v>62</v>
      </c>
      <c r="K31" s="127">
        <v>1.6</v>
      </c>
      <c r="L31" s="132">
        <f t="shared" si="3"/>
        <v>104.16000000000003</v>
      </c>
      <c r="M31" s="133">
        <v>1.05</v>
      </c>
      <c r="N31" s="134">
        <f t="shared" si="4"/>
        <v>677.019</v>
      </c>
    </row>
    <row r="32" spans="1:14" ht="15.75">
      <c r="A32" s="123" t="s">
        <v>28</v>
      </c>
      <c r="B32" s="130">
        <v>160</v>
      </c>
      <c r="C32" s="155">
        <v>35734</v>
      </c>
      <c r="D32" s="125">
        <f>'03'!C32</f>
        <v>34022</v>
      </c>
      <c r="E32" s="131">
        <f t="shared" si="0"/>
        <v>1712</v>
      </c>
      <c r="F32" s="127">
        <v>4.33</v>
      </c>
      <c r="G32" s="132">
        <f t="shared" si="1"/>
        <v>7783.608000000001</v>
      </c>
      <c r="H32" s="155">
        <v>21714</v>
      </c>
      <c r="I32" s="125">
        <f>'03'!H32</f>
        <v>20362</v>
      </c>
      <c r="J32" s="131">
        <f t="shared" si="2"/>
        <v>1352</v>
      </c>
      <c r="K32" s="127">
        <v>1.6</v>
      </c>
      <c r="L32" s="132">
        <f t="shared" si="3"/>
        <v>2271.36</v>
      </c>
      <c r="M32" s="133">
        <v>1.05</v>
      </c>
      <c r="N32" s="134">
        <f t="shared" si="4"/>
        <v>10054.968</v>
      </c>
    </row>
    <row r="33" spans="1:14" ht="15.75">
      <c r="A33" s="123" t="s">
        <v>29</v>
      </c>
      <c r="B33" s="130">
        <v>161</v>
      </c>
      <c r="C33" s="155">
        <v>117</v>
      </c>
      <c r="D33" s="125">
        <f>'03'!C33</f>
        <v>116</v>
      </c>
      <c r="E33" s="131">
        <f t="shared" si="0"/>
        <v>1</v>
      </c>
      <c r="F33" s="135">
        <v>6.18</v>
      </c>
      <c r="G33" s="132">
        <f t="shared" si="1"/>
        <v>6.489</v>
      </c>
      <c r="H33" s="155">
        <v>26</v>
      </c>
      <c r="I33" s="125">
        <f>'03'!H33</f>
        <v>25</v>
      </c>
      <c r="J33" s="131">
        <f t="shared" si="2"/>
        <v>1</v>
      </c>
      <c r="K33" s="135">
        <v>2.29</v>
      </c>
      <c r="L33" s="132">
        <f t="shared" si="3"/>
        <v>2.4045</v>
      </c>
      <c r="M33" s="133">
        <v>1.05</v>
      </c>
      <c r="N33" s="134">
        <f t="shared" si="4"/>
        <v>8.8935</v>
      </c>
    </row>
    <row r="34" spans="1:14" ht="15.75">
      <c r="A34" s="123" t="s">
        <v>30</v>
      </c>
      <c r="B34" s="130">
        <v>163</v>
      </c>
      <c r="C34" s="155">
        <v>41130</v>
      </c>
      <c r="D34" s="125">
        <f>'03'!C34</f>
        <v>40511</v>
      </c>
      <c r="E34" s="131">
        <f t="shared" si="0"/>
        <v>619</v>
      </c>
      <c r="F34" s="127">
        <v>4.33</v>
      </c>
      <c r="G34" s="132">
        <f t="shared" si="1"/>
        <v>2814.2835000000005</v>
      </c>
      <c r="H34" s="155">
        <v>27320</v>
      </c>
      <c r="I34" s="125">
        <f>'03'!H34</f>
        <v>26872</v>
      </c>
      <c r="J34" s="131">
        <f t="shared" si="2"/>
        <v>448</v>
      </c>
      <c r="K34" s="127">
        <v>1.6</v>
      </c>
      <c r="L34" s="132">
        <f t="shared" si="3"/>
        <v>752.6400000000001</v>
      </c>
      <c r="M34" s="133">
        <v>1.05</v>
      </c>
      <c r="N34" s="134">
        <f t="shared" si="4"/>
        <v>3566.923500000001</v>
      </c>
    </row>
    <row r="35" spans="1:14" ht="15.75">
      <c r="A35" s="123" t="s">
        <v>31</v>
      </c>
      <c r="B35" s="130">
        <v>164</v>
      </c>
      <c r="C35" s="155">
        <v>11087</v>
      </c>
      <c r="D35" s="125">
        <f>'03'!C35</f>
        <v>10758</v>
      </c>
      <c r="E35" s="131">
        <f t="shared" si="0"/>
        <v>329</v>
      </c>
      <c r="F35" s="127">
        <v>4.33</v>
      </c>
      <c r="G35" s="132">
        <f t="shared" si="1"/>
        <v>1495.7984999999999</v>
      </c>
      <c r="H35" s="155">
        <v>10056</v>
      </c>
      <c r="I35" s="125">
        <f>'03'!H35</f>
        <v>9802</v>
      </c>
      <c r="J35" s="131">
        <f t="shared" si="2"/>
        <v>254</v>
      </c>
      <c r="K35" s="127">
        <v>1.6</v>
      </c>
      <c r="L35" s="132">
        <f t="shared" si="3"/>
        <v>426.72</v>
      </c>
      <c r="M35" s="133">
        <v>1.05</v>
      </c>
      <c r="N35" s="134">
        <f t="shared" si="4"/>
        <v>1922.5185</v>
      </c>
    </row>
    <row r="36" spans="1:14" ht="15.75">
      <c r="A36" s="123" t="s">
        <v>32</v>
      </c>
      <c r="B36" s="130">
        <v>165</v>
      </c>
      <c r="C36" s="155">
        <v>102924</v>
      </c>
      <c r="D36" s="125">
        <f>'03'!C36</f>
        <v>101247</v>
      </c>
      <c r="E36" s="131">
        <f t="shared" si="0"/>
        <v>1677</v>
      </c>
      <c r="F36" s="127">
        <v>4.33</v>
      </c>
      <c r="G36" s="132">
        <f t="shared" si="1"/>
        <v>7624.480500000001</v>
      </c>
      <c r="H36" s="155">
        <v>66415</v>
      </c>
      <c r="I36" s="125">
        <f>'03'!H36</f>
        <v>64861</v>
      </c>
      <c r="J36" s="131">
        <f t="shared" si="2"/>
        <v>1554</v>
      </c>
      <c r="K36" s="127">
        <v>1.6</v>
      </c>
      <c r="L36" s="132">
        <f t="shared" si="3"/>
        <v>2610.7200000000003</v>
      </c>
      <c r="M36" s="133">
        <v>1.05</v>
      </c>
      <c r="N36" s="134">
        <f t="shared" si="4"/>
        <v>10235.2005</v>
      </c>
    </row>
    <row r="37" spans="1:14" ht="15.75">
      <c r="A37" s="123" t="s">
        <v>33</v>
      </c>
      <c r="B37" s="130">
        <v>169</v>
      </c>
      <c r="C37" s="155">
        <v>41433</v>
      </c>
      <c r="D37" s="125">
        <f>'03'!C37</f>
        <v>39719</v>
      </c>
      <c r="E37" s="131">
        <f t="shared" si="0"/>
        <v>1714</v>
      </c>
      <c r="F37" s="127">
        <v>4.33</v>
      </c>
      <c r="G37" s="132">
        <f t="shared" si="1"/>
        <v>7792.701</v>
      </c>
      <c r="H37" s="155">
        <v>22416</v>
      </c>
      <c r="I37" s="125">
        <f>'03'!H37</f>
        <v>21337</v>
      </c>
      <c r="J37" s="131">
        <f t="shared" si="2"/>
        <v>1079</v>
      </c>
      <c r="K37" s="127">
        <v>1.6</v>
      </c>
      <c r="L37" s="132">
        <f t="shared" si="3"/>
        <v>1812.7200000000003</v>
      </c>
      <c r="M37" s="133">
        <v>1.05</v>
      </c>
      <c r="N37" s="134">
        <f t="shared" si="4"/>
        <v>9605.421</v>
      </c>
    </row>
    <row r="38" spans="1:14" ht="15.75">
      <c r="A38" s="123" t="s">
        <v>34</v>
      </c>
      <c r="B38" s="130">
        <v>170</v>
      </c>
      <c r="C38" s="155">
        <v>40100</v>
      </c>
      <c r="D38" s="125">
        <f>'03'!C38</f>
        <v>39652</v>
      </c>
      <c r="E38" s="131">
        <f t="shared" si="0"/>
        <v>448</v>
      </c>
      <c r="F38" s="127">
        <v>4.33</v>
      </c>
      <c r="G38" s="132">
        <f t="shared" si="1"/>
        <v>2036.832</v>
      </c>
      <c r="H38" s="155">
        <v>41000</v>
      </c>
      <c r="I38" s="125">
        <f>'03'!H38</f>
        <v>40435</v>
      </c>
      <c r="J38" s="131">
        <f t="shared" si="2"/>
        <v>565</v>
      </c>
      <c r="K38" s="127">
        <v>1.6</v>
      </c>
      <c r="L38" s="132">
        <f t="shared" si="3"/>
        <v>949.2</v>
      </c>
      <c r="M38" s="133">
        <v>1.05</v>
      </c>
      <c r="N38" s="134">
        <f t="shared" si="4"/>
        <v>2986.032</v>
      </c>
    </row>
    <row r="39" spans="1:14" ht="15.75">
      <c r="A39" s="123" t="s">
        <v>35</v>
      </c>
      <c r="B39" s="130">
        <v>173</v>
      </c>
      <c r="C39" s="155">
        <v>19112</v>
      </c>
      <c r="D39" s="125">
        <f>'03'!C39</f>
        <v>18789</v>
      </c>
      <c r="E39" s="131">
        <f t="shared" si="0"/>
        <v>323</v>
      </c>
      <c r="F39" s="127">
        <v>4.33</v>
      </c>
      <c r="G39" s="132">
        <f t="shared" si="1"/>
        <v>1468.5195</v>
      </c>
      <c r="H39" s="155">
        <v>10975</v>
      </c>
      <c r="I39" s="125">
        <f>'03'!H39</f>
        <v>10733</v>
      </c>
      <c r="J39" s="131">
        <f t="shared" si="2"/>
        <v>242</v>
      </c>
      <c r="K39" s="127">
        <v>1.6</v>
      </c>
      <c r="L39" s="132">
        <f t="shared" si="3"/>
        <v>406.56000000000006</v>
      </c>
      <c r="M39" s="133">
        <v>1.05</v>
      </c>
      <c r="N39" s="134">
        <f t="shared" si="4"/>
        <v>1875.0795000000003</v>
      </c>
    </row>
    <row r="40" spans="1:14" ht="15.75">
      <c r="A40" s="123" t="s">
        <v>36</v>
      </c>
      <c r="B40" s="130">
        <v>178</v>
      </c>
      <c r="C40" s="155">
        <v>185111</v>
      </c>
      <c r="D40" s="125">
        <f>'03'!C40</f>
        <v>183448</v>
      </c>
      <c r="E40" s="131">
        <f t="shared" si="0"/>
        <v>1663</v>
      </c>
      <c r="F40" s="127">
        <v>4.33</v>
      </c>
      <c r="G40" s="132">
        <f t="shared" si="1"/>
        <v>7560.829500000001</v>
      </c>
      <c r="H40" s="155">
        <v>116096</v>
      </c>
      <c r="I40" s="125">
        <f>'03'!H40</f>
        <v>114750</v>
      </c>
      <c r="J40" s="131">
        <f t="shared" si="2"/>
        <v>1346</v>
      </c>
      <c r="K40" s="127">
        <v>1.6</v>
      </c>
      <c r="L40" s="132">
        <f t="shared" si="3"/>
        <v>2261.28</v>
      </c>
      <c r="M40" s="133">
        <v>1.05</v>
      </c>
      <c r="N40" s="134">
        <f t="shared" si="4"/>
        <v>9822.1095</v>
      </c>
    </row>
    <row r="41" spans="1:14" ht="15.75">
      <c r="A41" s="123" t="s">
        <v>37</v>
      </c>
      <c r="B41" s="130">
        <v>180</v>
      </c>
      <c r="C41" s="155">
        <v>119466</v>
      </c>
      <c r="D41" s="125">
        <f>'03'!C41</f>
        <v>117898</v>
      </c>
      <c r="E41" s="131">
        <f t="shared" si="0"/>
        <v>1568</v>
      </c>
      <c r="F41" s="127">
        <v>4.33</v>
      </c>
      <c r="G41" s="132">
        <f t="shared" si="1"/>
        <v>7128.912</v>
      </c>
      <c r="H41" s="155">
        <v>60902</v>
      </c>
      <c r="I41" s="125">
        <f>'03'!H41</f>
        <v>59877</v>
      </c>
      <c r="J41" s="131">
        <f t="shared" si="2"/>
        <v>1025</v>
      </c>
      <c r="K41" s="127">
        <v>1.6</v>
      </c>
      <c r="L41" s="132">
        <f t="shared" si="3"/>
        <v>1722</v>
      </c>
      <c r="M41" s="133">
        <v>1.05</v>
      </c>
      <c r="N41" s="134">
        <f t="shared" si="4"/>
        <v>8850.912</v>
      </c>
    </row>
    <row r="42" spans="1:14" ht="15.75">
      <c r="A42" s="123" t="s">
        <v>38</v>
      </c>
      <c r="B42" s="130">
        <v>182</v>
      </c>
      <c r="C42" s="155">
        <v>38787</v>
      </c>
      <c r="D42" s="125">
        <f>'03'!C42</f>
        <v>38291</v>
      </c>
      <c r="E42" s="131">
        <f t="shared" si="0"/>
        <v>496</v>
      </c>
      <c r="F42" s="135">
        <v>6.18</v>
      </c>
      <c r="G42" s="132">
        <f t="shared" si="1"/>
        <v>3218.5440000000003</v>
      </c>
      <c r="H42" s="155">
        <v>10426</v>
      </c>
      <c r="I42" s="125">
        <f>'03'!H42</f>
        <v>10245</v>
      </c>
      <c r="J42" s="131">
        <f t="shared" si="2"/>
        <v>181</v>
      </c>
      <c r="K42" s="135">
        <v>2.29</v>
      </c>
      <c r="L42" s="132">
        <f t="shared" si="3"/>
        <v>435.21450000000004</v>
      </c>
      <c r="M42" s="133">
        <v>1.05</v>
      </c>
      <c r="N42" s="134">
        <f t="shared" si="4"/>
        <v>3653.7585000000004</v>
      </c>
    </row>
    <row r="43" spans="1:14" ht="15.75">
      <c r="A43" s="123" t="s">
        <v>39</v>
      </c>
      <c r="B43" s="130">
        <v>185</v>
      </c>
      <c r="C43" s="155">
        <v>768</v>
      </c>
      <c r="D43" s="125">
        <f>'03'!C43</f>
        <v>760</v>
      </c>
      <c r="E43" s="131">
        <f t="shared" si="0"/>
        <v>8</v>
      </c>
      <c r="F43" s="127">
        <v>4.33</v>
      </c>
      <c r="G43" s="132">
        <f t="shared" si="1"/>
        <v>36.372</v>
      </c>
      <c r="H43" s="155">
        <v>429</v>
      </c>
      <c r="I43" s="125">
        <f>'03'!H43</f>
        <v>424</v>
      </c>
      <c r="J43" s="131">
        <f t="shared" si="2"/>
        <v>5</v>
      </c>
      <c r="K43" s="127">
        <v>1.6</v>
      </c>
      <c r="L43" s="132">
        <f t="shared" si="3"/>
        <v>8.4</v>
      </c>
      <c r="M43" s="133">
        <v>1.05</v>
      </c>
      <c r="N43" s="134">
        <f t="shared" si="4"/>
        <v>44.772</v>
      </c>
    </row>
    <row r="44" spans="1:14" ht="15.75">
      <c r="A44" s="123" t="s">
        <v>40</v>
      </c>
      <c r="B44" s="130">
        <v>187</v>
      </c>
      <c r="C44" s="155">
        <v>62709</v>
      </c>
      <c r="D44" s="125">
        <f>'03'!C44</f>
        <v>61347</v>
      </c>
      <c r="E44" s="131">
        <f t="shared" si="0"/>
        <v>1362</v>
      </c>
      <c r="F44" s="127">
        <v>4.33</v>
      </c>
      <c r="G44" s="132">
        <f t="shared" si="1"/>
        <v>6192.3330000000005</v>
      </c>
      <c r="H44" s="155">
        <v>39690</v>
      </c>
      <c r="I44" s="125">
        <f>'03'!H44</f>
        <v>37621</v>
      </c>
      <c r="J44" s="131">
        <f t="shared" si="2"/>
        <v>2069</v>
      </c>
      <c r="K44" s="127">
        <v>1.6</v>
      </c>
      <c r="L44" s="132">
        <f t="shared" si="3"/>
        <v>3475.9200000000005</v>
      </c>
      <c r="M44" s="133">
        <v>1.05</v>
      </c>
      <c r="N44" s="134">
        <f t="shared" si="4"/>
        <v>9668.253</v>
      </c>
    </row>
    <row r="45" spans="1:14" ht="15.75">
      <c r="A45" s="123" t="s">
        <v>41</v>
      </c>
      <c r="B45" s="130">
        <v>201</v>
      </c>
      <c r="C45" s="155">
        <v>1930</v>
      </c>
      <c r="D45" s="125">
        <f>'03'!C45</f>
        <v>1887</v>
      </c>
      <c r="E45" s="131">
        <f t="shared" si="0"/>
        <v>43</v>
      </c>
      <c r="F45" s="135">
        <v>6.18</v>
      </c>
      <c r="G45" s="132">
        <f t="shared" si="1"/>
        <v>279.027</v>
      </c>
      <c r="H45" s="155">
        <v>1033</v>
      </c>
      <c r="I45" s="125">
        <f>'03'!H45</f>
        <v>1008</v>
      </c>
      <c r="J45" s="131">
        <f t="shared" si="2"/>
        <v>25</v>
      </c>
      <c r="K45" s="135">
        <v>2.29</v>
      </c>
      <c r="L45" s="132">
        <f t="shared" si="3"/>
        <v>60.112500000000004</v>
      </c>
      <c r="M45" s="133">
        <v>1.05</v>
      </c>
      <c r="N45" s="134">
        <f t="shared" si="4"/>
        <v>339.1395</v>
      </c>
    </row>
    <row r="46" spans="1:14" ht="15.75">
      <c r="A46" s="123" t="s">
        <v>42</v>
      </c>
      <c r="B46" s="130">
        <v>202</v>
      </c>
      <c r="C46" s="155">
        <v>17601</v>
      </c>
      <c r="D46" s="125">
        <f>'03'!C46</f>
        <v>17425</v>
      </c>
      <c r="E46" s="131">
        <f t="shared" si="0"/>
        <v>176</v>
      </c>
      <c r="F46" s="135">
        <v>6.18</v>
      </c>
      <c r="G46" s="132">
        <f t="shared" si="1"/>
        <v>1142.064</v>
      </c>
      <c r="H46" s="155">
        <v>8095</v>
      </c>
      <c r="I46" s="125">
        <f>'03'!H46</f>
        <v>7961</v>
      </c>
      <c r="J46" s="131">
        <f t="shared" si="2"/>
        <v>134</v>
      </c>
      <c r="K46" s="135">
        <v>2.29</v>
      </c>
      <c r="L46" s="132">
        <f t="shared" si="3"/>
        <v>322.20300000000003</v>
      </c>
      <c r="M46" s="133">
        <v>1.05</v>
      </c>
      <c r="N46" s="134">
        <f t="shared" si="4"/>
        <v>1464.267</v>
      </c>
    </row>
    <row r="47" spans="1:14" ht="15.75">
      <c r="A47" s="123" t="s">
        <v>43</v>
      </c>
      <c r="B47" s="130">
        <v>203</v>
      </c>
      <c r="C47" s="155">
        <v>3292</v>
      </c>
      <c r="D47" s="125">
        <f>'03'!C47</f>
        <v>3291</v>
      </c>
      <c r="E47" s="131">
        <f t="shared" si="0"/>
        <v>1</v>
      </c>
      <c r="F47" s="135">
        <v>6.18</v>
      </c>
      <c r="G47" s="132">
        <f t="shared" si="1"/>
        <v>6.489</v>
      </c>
      <c r="H47" s="155">
        <v>628</v>
      </c>
      <c r="I47" s="125">
        <f>'03'!H47</f>
        <v>627</v>
      </c>
      <c r="J47" s="131">
        <f t="shared" si="2"/>
        <v>1</v>
      </c>
      <c r="K47" s="135">
        <v>2.29</v>
      </c>
      <c r="L47" s="132">
        <f t="shared" si="3"/>
        <v>2.4045</v>
      </c>
      <c r="M47" s="133">
        <v>1.05</v>
      </c>
      <c r="N47" s="134">
        <f t="shared" si="4"/>
        <v>8.8935</v>
      </c>
    </row>
    <row r="48" spans="1:14" ht="15.75">
      <c r="A48" s="123" t="s">
        <v>39</v>
      </c>
      <c r="B48" s="130">
        <v>204</v>
      </c>
      <c r="C48" s="155">
        <v>61766</v>
      </c>
      <c r="D48" s="125">
        <f>'03'!C48</f>
        <v>61397</v>
      </c>
      <c r="E48" s="131">
        <f t="shared" si="0"/>
        <v>369</v>
      </c>
      <c r="F48" s="127">
        <v>4.33</v>
      </c>
      <c r="G48" s="132">
        <f t="shared" si="1"/>
        <v>1677.6585</v>
      </c>
      <c r="H48" s="155">
        <v>38484</v>
      </c>
      <c r="I48" s="125">
        <f>'03'!H48</f>
        <v>38177</v>
      </c>
      <c r="J48" s="131">
        <f t="shared" si="2"/>
        <v>307</v>
      </c>
      <c r="K48" s="127">
        <v>1.6</v>
      </c>
      <c r="L48" s="132">
        <f t="shared" si="3"/>
        <v>515.7600000000001</v>
      </c>
      <c r="M48" s="133">
        <v>1.05</v>
      </c>
      <c r="N48" s="134">
        <f t="shared" si="4"/>
        <v>2193.4185</v>
      </c>
    </row>
    <row r="49" spans="1:14" ht="15.75">
      <c r="A49" s="123" t="s">
        <v>44</v>
      </c>
      <c r="B49" s="130">
        <v>205</v>
      </c>
      <c r="C49" s="155">
        <v>3315</v>
      </c>
      <c r="D49" s="125">
        <f>'03'!C49</f>
        <v>3314</v>
      </c>
      <c r="E49" s="131">
        <f t="shared" si="0"/>
        <v>1</v>
      </c>
      <c r="F49" s="127">
        <v>4.33</v>
      </c>
      <c r="G49" s="132">
        <f t="shared" si="1"/>
        <v>4.5465</v>
      </c>
      <c r="H49" s="155">
        <v>885</v>
      </c>
      <c r="I49" s="125">
        <f>'03'!H49</f>
        <v>884</v>
      </c>
      <c r="J49" s="131">
        <f t="shared" si="2"/>
        <v>1</v>
      </c>
      <c r="K49" s="127">
        <v>1.6</v>
      </c>
      <c r="L49" s="132">
        <f t="shared" si="3"/>
        <v>1.6800000000000002</v>
      </c>
      <c r="M49" s="133">
        <v>1.05</v>
      </c>
      <c r="N49" s="134">
        <f t="shared" si="4"/>
        <v>6.2265</v>
      </c>
    </row>
    <row r="50" spans="1:14" ht="15.75">
      <c r="A50" s="123" t="s">
        <v>45</v>
      </c>
      <c r="B50" s="130">
        <v>210</v>
      </c>
      <c r="C50" s="155">
        <v>64284</v>
      </c>
      <c r="D50" s="125">
        <f>'03'!C50</f>
        <v>63607</v>
      </c>
      <c r="E50" s="131">
        <f t="shared" si="0"/>
        <v>677</v>
      </c>
      <c r="F50" s="127">
        <v>4.33</v>
      </c>
      <c r="G50" s="132">
        <f t="shared" si="1"/>
        <v>3077.9805</v>
      </c>
      <c r="H50" s="155">
        <v>81674</v>
      </c>
      <c r="I50" s="125">
        <f>'03'!H50</f>
        <v>81081</v>
      </c>
      <c r="J50" s="131">
        <f t="shared" si="2"/>
        <v>593</v>
      </c>
      <c r="K50" s="127">
        <v>1.6</v>
      </c>
      <c r="L50" s="132">
        <f t="shared" si="3"/>
        <v>996.24</v>
      </c>
      <c r="M50" s="133">
        <v>1.05</v>
      </c>
      <c r="N50" s="134">
        <f t="shared" si="4"/>
        <v>4074.2205000000004</v>
      </c>
    </row>
    <row r="51" spans="1:14" ht="15.75">
      <c r="A51" s="123" t="s">
        <v>46</v>
      </c>
      <c r="B51" s="130">
        <v>211</v>
      </c>
      <c r="C51" s="155">
        <v>126</v>
      </c>
      <c r="D51" s="125">
        <f>'03'!C51</f>
        <v>124</v>
      </c>
      <c r="E51" s="131">
        <f t="shared" si="0"/>
        <v>2</v>
      </c>
      <c r="F51" s="127">
        <v>4.33</v>
      </c>
      <c r="G51" s="132">
        <f t="shared" si="1"/>
        <v>9.093</v>
      </c>
      <c r="H51" s="155">
        <v>2256</v>
      </c>
      <c r="I51" s="125">
        <f>'03'!H51</f>
        <v>2256</v>
      </c>
      <c r="J51" s="131">
        <f t="shared" si="2"/>
        <v>0</v>
      </c>
      <c r="K51" s="127">
        <v>1.6</v>
      </c>
      <c r="L51" s="132">
        <f t="shared" si="3"/>
        <v>0</v>
      </c>
      <c r="M51" s="133">
        <v>1.05</v>
      </c>
      <c r="N51" s="134">
        <f t="shared" si="4"/>
        <v>9.093</v>
      </c>
    </row>
    <row r="52" spans="1:14" ht="15.75">
      <c r="A52" s="123" t="s">
        <v>46</v>
      </c>
      <c r="B52" s="130">
        <v>212</v>
      </c>
      <c r="C52" s="155">
        <v>87588</v>
      </c>
      <c r="D52" s="125">
        <f>'03'!C52</f>
        <v>87283</v>
      </c>
      <c r="E52" s="131">
        <f t="shared" si="0"/>
        <v>305</v>
      </c>
      <c r="F52" s="127">
        <v>4.33</v>
      </c>
      <c r="G52" s="132">
        <f t="shared" si="1"/>
        <v>1386.6825000000001</v>
      </c>
      <c r="H52" s="155">
        <v>51907</v>
      </c>
      <c r="I52" s="125">
        <f>'03'!H52</f>
        <v>51780</v>
      </c>
      <c r="J52" s="131">
        <f t="shared" si="2"/>
        <v>127</v>
      </c>
      <c r="K52" s="127">
        <v>1.6</v>
      </c>
      <c r="L52" s="132">
        <f t="shared" si="3"/>
        <v>213.36</v>
      </c>
      <c r="M52" s="133">
        <v>1.05</v>
      </c>
      <c r="N52" s="134">
        <f t="shared" si="4"/>
        <v>1600.0425</v>
      </c>
    </row>
    <row r="53" spans="1:14" ht="15.75">
      <c r="A53" s="123" t="s">
        <v>24</v>
      </c>
      <c r="B53" s="130">
        <v>232</v>
      </c>
      <c r="C53" s="155">
        <v>4498</v>
      </c>
      <c r="D53" s="125">
        <f>'03'!C53</f>
        <v>4470</v>
      </c>
      <c r="E53" s="131">
        <f t="shared" si="0"/>
        <v>28</v>
      </c>
      <c r="F53" s="127">
        <v>4.33</v>
      </c>
      <c r="G53" s="132">
        <f t="shared" si="1"/>
        <v>127.302</v>
      </c>
      <c r="H53" s="155">
        <v>3906</v>
      </c>
      <c r="I53" s="125">
        <f>'03'!H53</f>
        <v>3882</v>
      </c>
      <c r="J53" s="131">
        <f t="shared" si="2"/>
        <v>24</v>
      </c>
      <c r="K53" s="127">
        <v>1.6</v>
      </c>
      <c r="L53" s="132">
        <f t="shared" si="3"/>
        <v>40.32000000000001</v>
      </c>
      <c r="M53" s="133">
        <v>1.05</v>
      </c>
      <c r="N53" s="134">
        <f t="shared" si="4"/>
        <v>167.622</v>
      </c>
    </row>
    <row r="54" spans="1:14" ht="16.5" thickBot="1">
      <c r="A54" s="159" t="s">
        <v>47</v>
      </c>
      <c r="B54" s="136">
        <v>233</v>
      </c>
      <c r="C54" s="156">
        <v>13342</v>
      </c>
      <c r="D54" s="137">
        <f>'03'!C54</f>
        <v>12620</v>
      </c>
      <c r="E54" s="138">
        <f t="shared" si="0"/>
        <v>722</v>
      </c>
      <c r="F54" s="139">
        <v>4.33</v>
      </c>
      <c r="G54" s="139">
        <f t="shared" si="1"/>
        <v>3282.5730000000003</v>
      </c>
      <c r="H54" s="156">
        <v>6659</v>
      </c>
      <c r="I54" s="137">
        <f>'03'!H54</f>
        <v>6234</v>
      </c>
      <c r="J54" s="138">
        <f t="shared" si="2"/>
        <v>425</v>
      </c>
      <c r="K54" s="139">
        <v>1.6</v>
      </c>
      <c r="L54" s="139">
        <f t="shared" si="3"/>
        <v>714</v>
      </c>
      <c r="M54" s="140">
        <v>1.05</v>
      </c>
      <c r="N54" s="141">
        <f t="shared" si="4"/>
        <v>3996.5730000000003</v>
      </c>
    </row>
    <row r="55" spans="5:13" ht="15">
      <c r="E55" s="23">
        <f>SUM(E4:E54)</f>
        <v>23665</v>
      </c>
      <c r="J55" s="23">
        <f>SUM(J4:J54)</f>
        <v>19095</v>
      </c>
      <c r="M55" s="20">
        <f>(E55+J55)*1.05</f>
        <v>44898</v>
      </c>
    </row>
    <row r="57" spans="2:7" ht="15">
      <c r="B57" s="210" t="s">
        <v>85</v>
      </c>
      <c r="C57" s="210"/>
      <c r="D57" s="212"/>
      <c r="E57" s="92" t="s">
        <v>86</v>
      </c>
      <c r="F57" s="92" t="s">
        <v>87</v>
      </c>
      <c r="G57" s="92" t="s">
        <v>88</v>
      </c>
    </row>
    <row r="58" spans="2:7" ht="15">
      <c r="B58" s="210" t="s">
        <v>89</v>
      </c>
      <c r="C58" s="210"/>
      <c r="D58" s="93"/>
      <c r="E58" s="94">
        <v>45097.26</v>
      </c>
      <c r="F58" s="94">
        <f>'03'!$E$58</f>
        <v>44552.38</v>
      </c>
      <c r="G58" s="92">
        <f>E58-F58</f>
        <v>544.8800000000047</v>
      </c>
    </row>
    <row r="59" spans="2:7" ht="15">
      <c r="B59" s="210" t="s">
        <v>90</v>
      </c>
      <c r="C59" s="210"/>
      <c r="D59" s="95"/>
      <c r="E59" s="96"/>
      <c r="F59" s="96"/>
      <c r="G59" s="97">
        <f>G58*80</f>
        <v>43590.40000000037</v>
      </c>
    </row>
    <row r="60" spans="2:7" ht="15">
      <c r="B60" s="210" t="s">
        <v>91</v>
      </c>
      <c r="C60" s="210"/>
      <c r="D60" s="210"/>
      <c r="E60" s="98"/>
      <c r="F60" s="98"/>
      <c r="G60" s="99">
        <f>G59*1.03</f>
        <v>44898.11200000039</v>
      </c>
    </row>
    <row r="61" spans="2:7" ht="15">
      <c r="B61" s="210" t="s">
        <v>92</v>
      </c>
      <c r="C61" s="210"/>
      <c r="D61" s="210"/>
      <c r="E61" s="210"/>
      <c r="F61" s="98"/>
      <c r="G61" s="100">
        <f>$M$55</f>
        <v>44898</v>
      </c>
    </row>
    <row r="62" spans="2:7" ht="15">
      <c r="B62" s="211" t="s">
        <v>93</v>
      </c>
      <c r="C62" s="211"/>
      <c r="D62" s="211"/>
      <c r="E62" s="211"/>
      <c r="F62" s="98"/>
      <c r="G62" s="101">
        <f>G61-G60</f>
        <v>-0.11200000038661528</v>
      </c>
    </row>
    <row r="63" spans="2:7" ht="15">
      <c r="B63" s="211"/>
      <c r="C63" s="211"/>
      <c r="D63" s="211"/>
      <c r="E63" s="211"/>
      <c r="F63" s="211"/>
      <c r="G63" s="99"/>
    </row>
    <row r="64" spans="2:7" ht="15">
      <c r="B64" s="211" t="s">
        <v>96</v>
      </c>
      <c r="C64" s="211"/>
      <c r="D64" s="211"/>
      <c r="E64" s="211"/>
      <c r="F64" s="211"/>
      <c r="G64" s="102">
        <f>G62-G63</f>
        <v>-0.11200000038661528</v>
      </c>
    </row>
  </sheetData>
  <sheetProtection/>
  <mergeCells count="19">
    <mergeCell ref="B57:D57"/>
    <mergeCell ref="B58:C58"/>
    <mergeCell ref="B59:C59"/>
    <mergeCell ref="B60:D60"/>
    <mergeCell ref="B61:E61"/>
    <mergeCell ref="B62:E62"/>
    <mergeCell ref="B63:F63"/>
    <mergeCell ref="B64:F64"/>
    <mergeCell ref="B1:D1"/>
    <mergeCell ref="A2:A3"/>
    <mergeCell ref="B2:B3"/>
    <mergeCell ref="C2:E2"/>
    <mergeCell ref="N2:N3"/>
    <mergeCell ref="F2:F3"/>
    <mergeCell ref="G2:G3"/>
    <mergeCell ref="H2:J2"/>
    <mergeCell ref="K2:K3"/>
    <mergeCell ref="L2:L3"/>
    <mergeCell ref="M2:M3"/>
  </mergeCells>
  <printOptions/>
  <pageMargins left="0.75" right="0.75" top="1" bottom="1" header="0.5" footer="0.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64"/>
  <sheetViews>
    <sheetView zoomScalePageLayoutView="0" workbookViewId="0" topLeftCell="A40">
      <selection activeCell="E65" sqref="E65"/>
    </sheetView>
  </sheetViews>
  <sheetFormatPr defaultColWidth="9.140625" defaultRowHeight="12.75"/>
  <cols>
    <col min="1" max="1" width="28.140625" style="7" customWidth="1"/>
    <col min="2" max="2" width="7.7109375" style="7" customWidth="1"/>
    <col min="3" max="3" width="12.57421875" style="7" customWidth="1"/>
    <col min="4" max="4" width="11.00390625" style="7" customWidth="1"/>
    <col min="5" max="5" width="9.57421875" style="7" customWidth="1"/>
    <col min="6" max="6" width="8.8515625" style="7" customWidth="1"/>
    <col min="7" max="7" width="15.421875" style="7" customWidth="1"/>
    <col min="8" max="8" width="11.421875" style="7" customWidth="1"/>
    <col min="9" max="9" width="11.7109375" style="7" customWidth="1"/>
    <col min="10" max="10" width="10.140625" style="7" customWidth="1"/>
    <col min="11" max="11" width="8.8515625" style="7" customWidth="1"/>
    <col min="12" max="12" width="13.8515625" style="7" customWidth="1"/>
    <col min="13" max="13" width="11.57421875" style="20" bestFit="1" customWidth="1"/>
    <col min="14" max="14" width="15.140625" style="7" customWidth="1"/>
    <col min="15" max="16384" width="9.140625" style="7" customWidth="1"/>
  </cols>
  <sheetData>
    <row r="1" spans="1:14" ht="15.75" thickBot="1">
      <c r="A1" s="1">
        <v>43240</v>
      </c>
      <c r="B1" s="209" t="s">
        <v>99</v>
      </c>
      <c r="C1" s="209"/>
      <c r="D1" s="209"/>
      <c r="E1" s="2"/>
      <c r="F1" s="2"/>
      <c r="G1" s="2"/>
      <c r="H1" s="3"/>
      <c r="I1" s="3"/>
      <c r="J1" s="3"/>
      <c r="K1" s="4"/>
      <c r="L1" s="4"/>
      <c r="M1" s="5"/>
      <c r="N1" s="6"/>
    </row>
    <row r="2" spans="1:14" ht="15" customHeight="1">
      <c r="A2" s="191" t="s">
        <v>48</v>
      </c>
      <c r="B2" s="193" t="s">
        <v>49</v>
      </c>
      <c r="C2" s="197" t="s">
        <v>50</v>
      </c>
      <c r="D2" s="198"/>
      <c r="E2" s="199"/>
      <c r="F2" s="200" t="s">
        <v>60</v>
      </c>
      <c r="G2" s="200" t="s">
        <v>102</v>
      </c>
      <c r="H2" s="197" t="s">
        <v>51</v>
      </c>
      <c r="I2" s="198"/>
      <c r="J2" s="199"/>
      <c r="K2" s="202" t="s">
        <v>61</v>
      </c>
      <c r="L2" s="202" t="s">
        <v>63</v>
      </c>
      <c r="M2" s="204" t="s">
        <v>52</v>
      </c>
      <c r="N2" s="195" t="s">
        <v>57</v>
      </c>
    </row>
    <row r="3" spans="1:14" ht="32.25" thickBot="1">
      <c r="A3" s="192"/>
      <c r="B3" s="194"/>
      <c r="C3" s="121" t="s">
        <v>53</v>
      </c>
      <c r="D3" s="122" t="s">
        <v>58</v>
      </c>
      <c r="E3" s="122" t="s">
        <v>55</v>
      </c>
      <c r="F3" s="201"/>
      <c r="G3" s="201"/>
      <c r="H3" s="121" t="s">
        <v>53</v>
      </c>
      <c r="I3" s="122" t="s">
        <v>59</v>
      </c>
      <c r="J3" s="122" t="s">
        <v>54</v>
      </c>
      <c r="K3" s="203"/>
      <c r="L3" s="203"/>
      <c r="M3" s="205"/>
      <c r="N3" s="196"/>
    </row>
    <row r="4" spans="1:14" ht="16.5" thickTop="1">
      <c r="A4" s="123" t="s">
        <v>0</v>
      </c>
      <c r="B4" s="124">
        <v>5</v>
      </c>
      <c r="C4" s="155">
        <v>4774</v>
      </c>
      <c r="D4" s="125">
        <f>'04'!C4</f>
        <v>4591</v>
      </c>
      <c r="E4" s="126">
        <f>C4-D4</f>
        <v>183</v>
      </c>
      <c r="F4" s="127">
        <v>4.33</v>
      </c>
      <c r="G4" s="127">
        <f>E4*M4*F4</f>
        <v>832.0095</v>
      </c>
      <c r="H4" s="155">
        <v>2994</v>
      </c>
      <c r="I4" s="125">
        <f>'04'!H4</f>
        <v>2840</v>
      </c>
      <c r="J4" s="126">
        <f>H4-I4</f>
        <v>154</v>
      </c>
      <c r="K4" s="127">
        <v>1.6</v>
      </c>
      <c r="L4" s="127">
        <f>J4*M4*K4</f>
        <v>258.72</v>
      </c>
      <c r="M4" s="128">
        <v>1.05</v>
      </c>
      <c r="N4" s="129">
        <f>G4+L4</f>
        <v>1090.7295</v>
      </c>
    </row>
    <row r="5" spans="1:14" ht="15.75">
      <c r="A5" s="123" t="s">
        <v>1</v>
      </c>
      <c r="B5" s="130">
        <v>46</v>
      </c>
      <c r="C5" s="155">
        <v>35910</v>
      </c>
      <c r="D5" s="125">
        <f>'04'!C5</f>
        <v>35824</v>
      </c>
      <c r="E5" s="131">
        <f aca="true" t="shared" si="0" ref="E5:E54">C5-D5</f>
        <v>86</v>
      </c>
      <c r="F5" s="127">
        <v>4.33</v>
      </c>
      <c r="G5" s="132">
        <f aca="true" t="shared" si="1" ref="G5:G54">E5*M5*F5</f>
        <v>390.99899999999997</v>
      </c>
      <c r="H5" s="155">
        <v>21241</v>
      </c>
      <c r="I5" s="125">
        <f>'04'!H5</f>
        <v>21204</v>
      </c>
      <c r="J5" s="131">
        <f aca="true" t="shared" si="2" ref="J5:J54">H5-I5</f>
        <v>37</v>
      </c>
      <c r="K5" s="127">
        <v>1.6</v>
      </c>
      <c r="L5" s="132">
        <f aca="true" t="shared" si="3" ref="L5:L54">J5*M5*K5</f>
        <v>62.160000000000004</v>
      </c>
      <c r="M5" s="133">
        <v>1.05</v>
      </c>
      <c r="N5" s="134">
        <f aca="true" t="shared" si="4" ref="N5:N54">G5+L5</f>
        <v>453.159</v>
      </c>
    </row>
    <row r="6" spans="1:14" ht="15.75">
      <c r="A6" s="123" t="s">
        <v>2</v>
      </c>
      <c r="B6" s="130">
        <v>51</v>
      </c>
      <c r="C6" s="155">
        <v>134292</v>
      </c>
      <c r="D6" s="125">
        <f>'04'!C6</f>
        <v>133914</v>
      </c>
      <c r="E6" s="131">
        <f t="shared" si="0"/>
        <v>378</v>
      </c>
      <c r="F6" s="127">
        <v>4.33</v>
      </c>
      <c r="G6" s="132">
        <f t="shared" si="1"/>
        <v>1718.5770000000002</v>
      </c>
      <c r="H6" s="155">
        <v>66491</v>
      </c>
      <c r="I6" s="125">
        <f>'04'!H6</f>
        <v>66292</v>
      </c>
      <c r="J6" s="131">
        <f t="shared" si="2"/>
        <v>199</v>
      </c>
      <c r="K6" s="127">
        <v>1.6</v>
      </c>
      <c r="L6" s="132">
        <f t="shared" si="3"/>
        <v>334.32000000000005</v>
      </c>
      <c r="M6" s="133">
        <v>1.05</v>
      </c>
      <c r="N6" s="134">
        <f t="shared" si="4"/>
        <v>2052.8970000000004</v>
      </c>
    </row>
    <row r="7" spans="1:14" ht="15.75">
      <c r="A7" s="123" t="s">
        <v>3</v>
      </c>
      <c r="B7" s="130">
        <v>77</v>
      </c>
      <c r="C7" s="155">
        <v>26393</v>
      </c>
      <c r="D7" s="125">
        <f>'04'!C7</f>
        <v>26192</v>
      </c>
      <c r="E7" s="131">
        <f t="shared" si="0"/>
        <v>201</v>
      </c>
      <c r="F7" s="135">
        <v>6.18</v>
      </c>
      <c r="G7" s="132">
        <f t="shared" si="1"/>
        <v>1304.289</v>
      </c>
      <c r="H7" s="155">
        <v>12469</v>
      </c>
      <c r="I7" s="125">
        <f>'04'!H7</f>
        <v>12404</v>
      </c>
      <c r="J7" s="131">
        <f t="shared" si="2"/>
        <v>65</v>
      </c>
      <c r="K7" s="135">
        <v>2.29</v>
      </c>
      <c r="L7" s="132">
        <f t="shared" si="3"/>
        <v>156.2925</v>
      </c>
      <c r="M7" s="133">
        <v>1.05</v>
      </c>
      <c r="N7" s="134">
        <f t="shared" si="4"/>
        <v>1460.5815</v>
      </c>
    </row>
    <row r="8" spans="1:14" ht="15.75">
      <c r="A8" s="123" t="s">
        <v>4</v>
      </c>
      <c r="B8" s="130">
        <v>78</v>
      </c>
      <c r="C8" s="155">
        <v>68318</v>
      </c>
      <c r="D8" s="125">
        <f>'04'!C8</f>
        <v>67904</v>
      </c>
      <c r="E8" s="131">
        <f t="shared" si="0"/>
        <v>414</v>
      </c>
      <c r="F8" s="135">
        <v>6.18</v>
      </c>
      <c r="G8" s="132">
        <f t="shared" si="1"/>
        <v>2686.4460000000004</v>
      </c>
      <c r="H8" s="155">
        <v>37282</v>
      </c>
      <c r="I8" s="125">
        <f>'04'!H8</f>
        <v>37100</v>
      </c>
      <c r="J8" s="131">
        <f t="shared" si="2"/>
        <v>182</v>
      </c>
      <c r="K8" s="135">
        <v>2.29</v>
      </c>
      <c r="L8" s="132">
        <f t="shared" si="3"/>
        <v>437.61899999999997</v>
      </c>
      <c r="M8" s="133">
        <v>1.05</v>
      </c>
      <c r="N8" s="134">
        <f t="shared" si="4"/>
        <v>3124.0650000000005</v>
      </c>
    </row>
    <row r="9" spans="1:14" ht="15.75">
      <c r="A9" s="123" t="s">
        <v>5</v>
      </c>
      <c r="B9" s="130">
        <v>82</v>
      </c>
      <c r="C9" s="155">
        <v>8169</v>
      </c>
      <c r="D9" s="125">
        <f>'04'!C9</f>
        <v>8073</v>
      </c>
      <c r="E9" s="131">
        <f t="shared" si="0"/>
        <v>96</v>
      </c>
      <c r="F9" s="135">
        <v>6.18</v>
      </c>
      <c r="G9" s="132">
        <f t="shared" si="1"/>
        <v>622.9440000000001</v>
      </c>
      <c r="H9" s="155">
        <v>3505</v>
      </c>
      <c r="I9" s="125">
        <f>'04'!H9</f>
        <v>3434</v>
      </c>
      <c r="J9" s="131">
        <f t="shared" si="2"/>
        <v>71</v>
      </c>
      <c r="K9" s="135">
        <v>2.29</v>
      </c>
      <c r="L9" s="132">
        <f t="shared" si="3"/>
        <v>170.71949999999998</v>
      </c>
      <c r="M9" s="133">
        <v>1.05</v>
      </c>
      <c r="N9" s="134">
        <f t="shared" si="4"/>
        <v>793.6635000000001</v>
      </c>
    </row>
    <row r="10" spans="1:14" ht="15.75">
      <c r="A10" s="123" t="s">
        <v>6</v>
      </c>
      <c r="B10" s="130">
        <v>91</v>
      </c>
      <c r="C10" s="155">
        <v>1469</v>
      </c>
      <c r="D10" s="125">
        <f>'04'!C10</f>
        <v>1459</v>
      </c>
      <c r="E10" s="131">
        <f t="shared" si="0"/>
        <v>10</v>
      </c>
      <c r="F10" s="135">
        <v>6.18</v>
      </c>
      <c r="G10" s="132">
        <f t="shared" si="1"/>
        <v>64.89</v>
      </c>
      <c r="H10" s="155">
        <v>849</v>
      </c>
      <c r="I10" s="125">
        <f>'04'!H10</f>
        <v>846</v>
      </c>
      <c r="J10" s="131">
        <f t="shared" si="2"/>
        <v>3</v>
      </c>
      <c r="K10" s="135">
        <v>2.29</v>
      </c>
      <c r="L10" s="132">
        <f t="shared" si="3"/>
        <v>7.213500000000001</v>
      </c>
      <c r="M10" s="133">
        <v>1.05</v>
      </c>
      <c r="N10" s="134">
        <f t="shared" si="4"/>
        <v>72.1035</v>
      </c>
    </row>
    <row r="11" spans="1:14" ht="15.75">
      <c r="A11" s="123" t="s">
        <v>7</v>
      </c>
      <c r="B11" s="130">
        <v>92</v>
      </c>
      <c r="C11" s="155">
        <v>97737</v>
      </c>
      <c r="D11" s="125">
        <f>'04'!C11</f>
        <v>97260</v>
      </c>
      <c r="E11" s="131">
        <f t="shared" si="0"/>
        <v>477</v>
      </c>
      <c r="F11" s="127">
        <v>4.33</v>
      </c>
      <c r="G11" s="132">
        <f t="shared" si="1"/>
        <v>2168.6805</v>
      </c>
      <c r="H11" s="155">
        <v>58935</v>
      </c>
      <c r="I11" s="125">
        <f>'04'!H11</f>
        <v>58565</v>
      </c>
      <c r="J11" s="131">
        <f t="shared" si="2"/>
        <v>370</v>
      </c>
      <c r="K11" s="127">
        <v>1.6</v>
      </c>
      <c r="L11" s="132">
        <f t="shared" si="3"/>
        <v>621.6</v>
      </c>
      <c r="M11" s="133">
        <v>1.05</v>
      </c>
      <c r="N11" s="134">
        <f t="shared" si="4"/>
        <v>2790.2805</v>
      </c>
    </row>
    <row r="12" spans="1:14" ht="15.75">
      <c r="A12" s="123" t="s">
        <v>8</v>
      </c>
      <c r="B12" s="130">
        <v>93</v>
      </c>
      <c r="C12" s="155">
        <v>183158</v>
      </c>
      <c r="D12" s="125">
        <f>'04'!C12</f>
        <v>182180</v>
      </c>
      <c r="E12" s="131">
        <f t="shared" si="0"/>
        <v>978</v>
      </c>
      <c r="F12" s="127">
        <v>4.33</v>
      </c>
      <c r="G12" s="132">
        <f t="shared" si="1"/>
        <v>4446.477000000001</v>
      </c>
      <c r="H12" s="155">
        <v>111447</v>
      </c>
      <c r="I12" s="125">
        <f>'04'!H12</f>
        <v>110905</v>
      </c>
      <c r="J12" s="131">
        <f t="shared" si="2"/>
        <v>542</v>
      </c>
      <c r="K12" s="127">
        <v>1.6</v>
      </c>
      <c r="L12" s="132">
        <f t="shared" si="3"/>
        <v>910.5600000000001</v>
      </c>
      <c r="M12" s="133">
        <v>1.05</v>
      </c>
      <c r="N12" s="134">
        <f t="shared" si="4"/>
        <v>5357.037000000001</v>
      </c>
    </row>
    <row r="13" spans="1:14" ht="15.75">
      <c r="A13" s="123" t="s">
        <v>9</v>
      </c>
      <c r="B13" s="130">
        <v>95</v>
      </c>
      <c r="C13" s="155">
        <v>2650</v>
      </c>
      <c r="D13" s="125">
        <f>'04'!C13</f>
        <v>2484</v>
      </c>
      <c r="E13" s="131">
        <f t="shared" si="0"/>
        <v>166</v>
      </c>
      <c r="F13" s="135">
        <v>6.18</v>
      </c>
      <c r="G13" s="132">
        <f t="shared" si="1"/>
        <v>1077.174</v>
      </c>
      <c r="H13" s="155">
        <v>559</v>
      </c>
      <c r="I13" s="125">
        <f>'04'!H13</f>
        <v>538</v>
      </c>
      <c r="J13" s="131">
        <f t="shared" si="2"/>
        <v>21</v>
      </c>
      <c r="K13" s="135">
        <v>2.29</v>
      </c>
      <c r="L13" s="132">
        <f t="shared" si="3"/>
        <v>50.4945</v>
      </c>
      <c r="M13" s="133">
        <v>1.05</v>
      </c>
      <c r="N13" s="134">
        <f t="shared" si="4"/>
        <v>1127.6685</v>
      </c>
    </row>
    <row r="14" spans="1:14" ht="15.75">
      <c r="A14" s="123" t="s">
        <v>10</v>
      </c>
      <c r="B14" s="130">
        <v>96</v>
      </c>
      <c r="C14" s="155">
        <v>8303</v>
      </c>
      <c r="D14" s="125">
        <f>'04'!C14</f>
        <v>8025</v>
      </c>
      <c r="E14" s="131">
        <f t="shared" si="0"/>
        <v>278</v>
      </c>
      <c r="F14" s="127">
        <v>4.33</v>
      </c>
      <c r="G14" s="132">
        <f t="shared" si="1"/>
        <v>1263.9270000000001</v>
      </c>
      <c r="H14" s="155">
        <v>4361</v>
      </c>
      <c r="I14" s="125">
        <f>'04'!H14</f>
        <v>4205</v>
      </c>
      <c r="J14" s="131">
        <f t="shared" si="2"/>
        <v>156</v>
      </c>
      <c r="K14" s="127">
        <v>1.6</v>
      </c>
      <c r="L14" s="132">
        <f t="shared" si="3"/>
        <v>262.08000000000004</v>
      </c>
      <c r="M14" s="133">
        <v>1.05</v>
      </c>
      <c r="N14" s="134">
        <f t="shared" si="4"/>
        <v>1526.007</v>
      </c>
    </row>
    <row r="15" spans="1:14" ht="15.75">
      <c r="A15" s="123" t="s">
        <v>11</v>
      </c>
      <c r="B15" s="130">
        <v>97</v>
      </c>
      <c r="C15" s="155">
        <v>63736</v>
      </c>
      <c r="D15" s="125">
        <f>'04'!C15</f>
        <v>63122</v>
      </c>
      <c r="E15" s="131">
        <f t="shared" si="0"/>
        <v>614</v>
      </c>
      <c r="F15" s="127">
        <v>4.33</v>
      </c>
      <c r="G15" s="132">
        <f t="shared" si="1"/>
        <v>2791.5510000000004</v>
      </c>
      <c r="H15" s="155">
        <v>31735</v>
      </c>
      <c r="I15" s="125">
        <f>'04'!H15</f>
        <v>31504</v>
      </c>
      <c r="J15" s="131">
        <f t="shared" si="2"/>
        <v>231</v>
      </c>
      <c r="K15" s="127">
        <v>1.6</v>
      </c>
      <c r="L15" s="132">
        <f t="shared" si="3"/>
        <v>388.08000000000004</v>
      </c>
      <c r="M15" s="133">
        <v>1.05</v>
      </c>
      <c r="N15" s="134">
        <f t="shared" si="4"/>
        <v>3179.6310000000003</v>
      </c>
    </row>
    <row r="16" spans="1:14" ht="15.75">
      <c r="A16" s="123" t="s">
        <v>12</v>
      </c>
      <c r="B16" s="130">
        <v>100</v>
      </c>
      <c r="C16" s="155">
        <v>7229</v>
      </c>
      <c r="D16" s="125">
        <f>'04'!C16</f>
        <v>7104</v>
      </c>
      <c r="E16" s="131">
        <f t="shared" si="0"/>
        <v>125</v>
      </c>
      <c r="F16" s="127">
        <v>4.33</v>
      </c>
      <c r="G16" s="132">
        <f t="shared" si="1"/>
        <v>568.3125</v>
      </c>
      <c r="H16" s="155">
        <v>2585</v>
      </c>
      <c r="I16" s="125">
        <f>'04'!H16</f>
        <v>2530</v>
      </c>
      <c r="J16" s="131">
        <f t="shared" si="2"/>
        <v>55</v>
      </c>
      <c r="K16" s="127">
        <v>1.6</v>
      </c>
      <c r="L16" s="132">
        <f t="shared" si="3"/>
        <v>92.4</v>
      </c>
      <c r="M16" s="133">
        <v>1.05</v>
      </c>
      <c r="N16" s="134">
        <f t="shared" si="4"/>
        <v>660.7125</v>
      </c>
    </row>
    <row r="17" spans="1:14" ht="15.75">
      <c r="A17" s="123" t="s">
        <v>13</v>
      </c>
      <c r="B17" s="130">
        <v>102</v>
      </c>
      <c r="C17" s="155">
        <v>9180</v>
      </c>
      <c r="D17" s="125">
        <f>'04'!C17</f>
        <v>8914</v>
      </c>
      <c r="E17" s="131">
        <f t="shared" si="0"/>
        <v>266</v>
      </c>
      <c r="F17" s="127">
        <v>4.33</v>
      </c>
      <c r="G17" s="132">
        <f t="shared" si="1"/>
        <v>1209.3690000000001</v>
      </c>
      <c r="H17" s="155">
        <v>15336</v>
      </c>
      <c r="I17" s="125">
        <f>'04'!H17</f>
        <v>14349</v>
      </c>
      <c r="J17" s="131">
        <f t="shared" si="2"/>
        <v>987</v>
      </c>
      <c r="K17" s="127">
        <v>1.6</v>
      </c>
      <c r="L17" s="132">
        <f t="shared" si="3"/>
        <v>1658.1600000000003</v>
      </c>
      <c r="M17" s="133">
        <v>1.05</v>
      </c>
      <c r="N17" s="134">
        <f t="shared" si="4"/>
        <v>2867.5290000000005</v>
      </c>
    </row>
    <row r="18" spans="1:14" ht="15.75">
      <c r="A18" s="123" t="s">
        <v>14</v>
      </c>
      <c r="B18" s="130">
        <v>119</v>
      </c>
      <c r="C18" s="155">
        <v>10205</v>
      </c>
      <c r="D18" s="125">
        <f>'04'!C18</f>
        <v>9695</v>
      </c>
      <c r="E18" s="131">
        <f t="shared" si="0"/>
        <v>510</v>
      </c>
      <c r="F18" s="135">
        <v>3.77</v>
      </c>
      <c r="G18" s="132">
        <f t="shared" si="1"/>
        <v>2018.835</v>
      </c>
      <c r="H18" s="155">
        <v>0</v>
      </c>
      <c r="I18" s="125">
        <f>'04'!H18</f>
        <v>0</v>
      </c>
      <c r="J18" s="131">
        <v>0</v>
      </c>
      <c r="K18" s="135">
        <v>0</v>
      </c>
      <c r="L18" s="132">
        <f t="shared" si="3"/>
        <v>0</v>
      </c>
      <c r="M18" s="133">
        <v>1.05</v>
      </c>
      <c r="N18" s="134">
        <f t="shared" si="4"/>
        <v>2018.835</v>
      </c>
    </row>
    <row r="19" spans="1:14" ht="15.75">
      <c r="A19" s="123" t="s">
        <v>15</v>
      </c>
      <c r="B19" s="130">
        <v>121</v>
      </c>
      <c r="C19" s="155">
        <v>13196</v>
      </c>
      <c r="D19" s="125">
        <f>'04'!C19</f>
        <v>12937</v>
      </c>
      <c r="E19" s="131">
        <f t="shared" si="0"/>
        <v>259</v>
      </c>
      <c r="F19" s="135">
        <v>3.77</v>
      </c>
      <c r="G19" s="132">
        <f t="shared" si="1"/>
        <v>1025.2514999999999</v>
      </c>
      <c r="H19" s="155">
        <v>0</v>
      </c>
      <c r="I19" s="125">
        <f>'04'!H19</f>
        <v>0</v>
      </c>
      <c r="J19" s="131">
        <v>0</v>
      </c>
      <c r="K19" s="135">
        <v>0</v>
      </c>
      <c r="L19" s="132">
        <f t="shared" si="3"/>
        <v>0</v>
      </c>
      <c r="M19" s="133">
        <v>1.05</v>
      </c>
      <c r="N19" s="134">
        <f t="shared" si="4"/>
        <v>1025.2514999999999</v>
      </c>
    </row>
    <row r="20" spans="1:14" ht="15.75">
      <c r="A20" s="123" t="s">
        <v>16</v>
      </c>
      <c r="B20" s="130">
        <v>123</v>
      </c>
      <c r="C20" s="155">
        <v>2835</v>
      </c>
      <c r="D20" s="125">
        <f>'04'!C20</f>
        <v>2833</v>
      </c>
      <c r="E20" s="131">
        <f t="shared" si="0"/>
        <v>2</v>
      </c>
      <c r="F20" s="127">
        <v>4.33</v>
      </c>
      <c r="G20" s="132">
        <f t="shared" si="1"/>
        <v>9.093</v>
      </c>
      <c r="H20" s="155">
        <v>1029</v>
      </c>
      <c r="I20" s="125">
        <f>'04'!H20</f>
        <v>1028</v>
      </c>
      <c r="J20" s="131">
        <f t="shared" si="2"/>
        <v>1</v>
      </c>
      <c r="K20" s="127">
        <v>1.6</v>
      </c>
      <c r="L20" s="132">
        <f t="shared" si="3"/>
        <v>1.6800000000000002</v>
      </c>
      <c r="M20" s="133">
        <v>1.05</v>
      </c>
      <c r="N20" s="134">
        <f t="shared" si="4"/>
        <v>10.773</v>
      </c>
    </row>
    <row r="21" spans="1:14" ht="15.75">
      <c r="A21" s="123" t="s">
        <v>17</v>
      </c>
      <c r="B21" s="130">
        <v>126</v>
      </c>
      <c r="C21" s="155">
        <v>5200</v>
      </c>
      <c r="D21" s="125">
        <f>'04'!C21</f>
        <v>5150</v>
      </c>
      <c r="E21" s="131">
        <f t="shared" si="0"/>
        <v>50</v>
      </c>
      <c r="F21" s="135">
        <v>6.18</v>
      </c>
      <c r="G21" s="132">
        <f t="shared" si="1"/>
        <v>324.45</v>
      </c>
      <c r="H21" s="155">
        <v>3900</v>
      </c>
      <c r="I21" s="125">
        <f>'04'!H21</f>
        <v>3850</v>
      </c>
      <c r="J21" s="131">
        <f t="shared" si="2"/>
        <v>50</v>
      </c>
      <c r="K21" s="135">
        <v>2.29</v>
      </c>
      <c r="L21" s="132">
        <f t="shared" si="3"/>
        <v>120.22500000000001</v>
      </c>
      <c r="M21" s="133">
        <v>1.05</v>
      </c>
      <c r="N21" s="134">
        <f t="shared" si="4"/>
        <v>444.675</v>
      </c>
    </row>
    <row r="22" spans="1:14" ht="15.75">
      <c r="A22" s="123" t="s">
        <v>18</v>
      </c>
      <c r="B22" s="130">
        <v>142</v>
      </c>
      <c r="C22" s="155">
        <v>4130</v>
      </c>
      <c r="D22" s="125">
        <f>'04'!C22</f>
        <v>3967</v>
      </c>
      <c r="E22" s="131">
        <f t="shared" si="0"/>
        <v>163</v>
      </c>
      <c r="F22" s="135">
        <v>6.18</v>
      </c>
      <c r="G22" s="132">
        <f t="shared" si="1"/>
        <v>1057.7069999999999</v>
      </c>
      <c r="H22" s="155">
        <v>2060</v>
      </c>
      <c r="I22" s="125">
        <f>'04'!H22</f>
        <v>2007</v>
      </c>
      <c r="J22" s="131">
        <f t="shared" si="2"/>
        <v>53</v>
      </c>
      <c r="K22" s="135">
        <v>2.29</v>
      </c>
      <c r="L22" s="132">
        <f t="shared" si="3"/>
        <v>127.43850000000002</v>
      </c>
      <c r="M22" s="133">
        <v>1.05</v>
      </c>
      <c r="N22" s="134">
        <f t="shared" si="4"/>
        <v>1185.1454999999999</v>
      </c>
    </row>
    <row r="23" spans="1:14" ht="15.75">
      <c r="A23" s="123" t="s">
        <v>19</v>
      </c>
      <c r="B23" s="130">
        <v>143</v>
      </c>
      <c r="C23" s="155">
        <v>16500</v>
      </c>
      <c r="D23" s="125">
        <f>'04'!C23</f>
        <v>16479</v>
      </c>
      <c r="E23" s="131">
        <f t="shared" si="0"/>
        <v>21</v>
      </c>
      <c r="F23" s="127">
        <v>4.33</v>
      </c>
      <c r="G23" s="132">
        <f t="shared" si="1"/>
        <v>95.4765</v>
      </c>
      <c r="H23" s="155">
        <v>9400</v>
      </c>
      <c r="I23" s="125">
        <f>'04'!H23</f>
        <v>9382</v>
      </c>
      <c r="J23" s="131">
        <f t="shared" si="2"/>
        <v>18</v>
      </c>
      <c r="K23" s="127">
        <v>1.6</v>
      </c>
      <c r="L23" s="132">
        <f t="shared" si="3"/>
        <v>30.240000000000006</v>
      </c>
      <c r="M23" s="133">
        <v>1.05</v>
      </c>
      <c r="N23" s="134">
        <f t="shared" si="4"/>
        <v>125.71650000000001</v>
      </c>
    </row>
    <row r="24" spans="1:14" ht="15.75">
      <c r="A24" s="123" t="s">
        <v>20</v>
      </c>
      <c r="B24" s="130">
        <v>144</v>
      </c>
      <c r="C24" s="155">
        <v>4096</v>
      </c>
      <c r="D24" s="125">
        <f>'04'!C24</f>
        <v>4043</v>
      </c>
      <c r="E24" s="131">
        <f t="shared" si="0"/>
        <v>53</v>
      </c>
      <c r="F24" s="135">
        <v>6.18</v>
      </c>
      <c r="G24" s="132">
        <f t="shared" si="1"/>
        <v>343.91700000000003</v>
      </c>
      <c r="H24" s="155">
        <v>1367</v>
      </c>
      <c r="I24" s="125">
        <f>'04'!H24</f>
        <v>1359</v>
      </c>
      <c r="J24" s="131">
        <f t="shared" si="2"/>
        <v>8</v>
      </c>
      <c r="K24" s="135">
        <v>2.29</v>
      </c>
      <c r="L24" s="132">
        <f t="shared" si="3"/>
        <v>19.236</v>
      </c>
      <c r="M24" s="133">
        <v>1.05</v>
      </c>
      <c r="N24" s="134">
        <f t="shared" si="4"/>
        <v>363.153</v>
      </c>
    </row>
    <row r="25" spans="1:14" ht="15.75">
      <c r="A25" s="123" t="s">
        <v>21</v>
      </c>
      <c r="B25" s="130">
        <v>145</v>
      </c>
      <c r="C25" s="155">
        <v>17072</v>
      </c>
      <c r="D25" s="125">
        <f>'04'!C25</f>
        <v>17053</v>
      </c>
      <c r="E25" s="131">
        <f t="shared" si="0"/>
        <v>19</v>
      </c>
      <c r="F25" s="127">
        <v>4.33</v>
      </c>
      <c r="G25" s="132">
        <f t="shared" si="1"/>
        <v>86.3835</v>
      </c>
      <c r="H25" s="155">
        <v>9601</v>
      </c>
      <c r="I25" s="125">
        <f>'04'!H25</f>
        <v>9589</v>
      </c>
      <c r="J25" s="131">
        <f t="shared" si="2"/>
        <v>12</v>
      </c>
      <c r="K25" s="127">
        <v>1.6</v>
      </c>
      <c r="L25" s="132">
        <f t="shared" si="3"/>
        <v>20.160000000000004</v>
      </c>
      <c r="M25" s="133">
        <v>1.05</v>
      </c>
      <c r="N25" s="134">
        <f t="shared" si="4"/>
        <v>106.5435</v>
      </c>
    </row>
    <row r="26" spans="1:14" ht="15.75">
      <c r="A26" s="123" t="s">
        <v>22</v>
      </c>
      <c r="B26" s="130">
        <v>148</v>
      </c>
      <c r="C26" s="155">
        <v>2459</v>
      </c>
      <c r="D26" s="125">
        <f>'04'!C26</f>
        <v>2459</v>
      </c>
      <c r="E26" s="131">
        <f t="shared" si="0"/>
        <v>0</v>
      </c>
      <c r="F26" s="127">
        <v>4.33</v>
      </c>
      <c r="G26" s="132">
        <f t="shared" si="1"/>
        <v>0</v>
      </c>
      <c r="H26" s="155">
        <v>775</v>
      </c>
      <c r="I26" s="125">
        <f>'04'!H26</f>
        <v>775</v>
      </c>
      <c r="J26" s="131">
        <f t="shared" si="2"/>
        <v>0</v>
      </c>
      <c r="K26" s="127">
        <v>1.6</v>
      </c>
      <c r="L26" s="132">
        <f t="shared" si="3"/>
        <v>0</v>
      </c>
      <c r="M26" s="133">
        <v>1.05</v>
      </c>
      <c r="N26" s="134">
        <f t="shared" si="4"/>
        <v>0</v>
      </c>
    </row>
    <row r="27" spans="1:14" ht="15.75">
      <c r="A27" s="123" t="s">
        <v>23</v>
      </c>
      <c r="B27" s="130">
        <v>151</v>
      </c>
      <c r="C27" s="155">
        <v>10766</v>
      </c>
      <c r="D27" s="125">
        <f>'04'!C27</f>
        <v>10656</v>
      </c>
      <c r="E27" s="131">
        <f t="shared" si="0"/>
        <v>110</v>
      </c>
      <c r="F27" s="127">
        <v>4.33</v>
      </c>
      <c r="G27" s="132">
        <f t="shared" si="1"/>
        <v>500.115</v>
      </c>
      <c r="H27" s="155">
        <v>4488</v>
      </c>
      <c r="I27" s="125">
        <f>'04'!H27</f>
        <v>4442</v>
      </c>
      <c r="J27" s="131">
        <f t="shared" si="2"/>
        <v>46</v>
      </c>
      <c r="K27" s="127">
        <v>1.6</v>
      </c>
      <c r="L27" s="132">
        <f t="shared" si="3"/>
        <v>77.28000000000002</v>
      </c>
      <c r="M27" s="133">
        <v>1.05</v>
      </c>
      <c r="N27" s="134">
        <f t="shared" si="4"/>
        <v>577.395</v>
      </c>
    </row>
    <row r="28" spans="1:14" ht="15.75">
      <c r="A28" s="123" t="s">
        <v>24</v>
      </c>
      <c r="B28" s="130">
        <v>153</v>
      </c>
      <c r="C28" s="155">
        <v>144424</v>
      </c>
      <c r="D28" s="125">
        <f>'04'!C28</f>
        <v>143766</v>
      </c>
      <c r="E28" s="131">
        <f t="shared" si="0"/>
        <v>658</v>
      </c>
      <c r="F28" s="127">
        <v>4.33</v>
      </c>
      <c r="G28" s="132">
        <f t="shared" si="1"/>
        <v>2991.5969999999998</v>
      </c>
      <c r="H28" s="155">
        <v>92660</v>
      </c>
      <c r="I28" s="125">
        <f>'04'!H28</f>
        <v>92654</v>
      </c>
      <c r="J28" s="131">
        <f t="shared" si="2"/>
        <v>6</v>
      </c>
      <c r="K28" s="127">
        <v>1.6</v>
      </c>
      <c r="L28" s="132">
        <f t="shared" si="3"/>
        <v>10.080000000000002</v>
      </c>
      <c r="M28" s="133">
        <v>1.05</v>
      </c>
      <c r="N28" s="134">
        <f t="shared" si="4"/>
        <v>3001.6769999999997</v>
      </c>
    </row>
    <row r="29" spans="1:14" ht="15.75">
      <c r="A29" s="123" t="s">
        <v>25</v>
      </c>
      <c r="B29" s="130">
        <v>155</v>
      </c>
      <c r="C29" s="155">
        <v>192086</v>
      </c>
      <c r="D29" s="125">
        <f>'04'!C29</f>
        <v>191354</v>
      </c>
      <c r="E29" s="131">
        <f t="shared" si="0"/>
        <v>732</v>
      </c>
      <c r="F29" s="127">
        <v>4.33</v>
      </c>
      <c r="G29" s="132">
        <f t="shared" si="1"/>
        <v>3328.038</v>
      </c>
      <c r="H29" s="155">
        <v>111987</v>
      </c>
      <c r="I29" s="125">
        <f>'04'!H29</f>
        <v>111563</v>
      </c>
      <c r="J29" s="131">
        <f t="shared" si="2"/>
        <v>424</v>
      </c>
      <c r="K29" s="127">
        <v>1.6</v>
      </c>
      <c r="L29" s="132">
        <f t="shared" si="3"/>
        <v>712.3200000000002</v>
      </c>
      <c r="M29" s="133">
        <v>1.05</v>
      </c>
      <c r="N29" s="134">
        <f t="shared" si="4"/>
        <v>4040.358</v>
      </c>
    </row>
    <row r="30" spans="1:14" ht="15.75">
      <c r="A30" s="123" t="s">
        <v>26</v>
      </c>
      <c r="B30" s="130">
        <v>158</v>
      </c>
      <c r="C30" s="155">
        <v>32834</v>
      </c>
      <c r="D30" s="125">
        <f>'04'!C30</f>
        <v>32529</v>
      </c>
      <c r="E30" s="131">
        <f t="shared" si="0"/>
        <v>305</v>
      </c>
      <c r="F30" s="127">
        <v>4.33</v>
      </c>
      <c r="G30" s="132">
        <f t="shared" si="1"/>
        <v>1386.6825000000001</v>
      </c>
      <c r="H30" s="155">
        <v>14111</v>
      </c>
      <c r="I30" s="125">
        <f>'04'!H30</f>
        <v>13969</v>
      </c>
      <c r="J30" s="131">
        <f t="shared" si="2"/>
        <v>142</v>
      </c>
      <c r="K30" s="127">
        <v>1.6</v>
      </c>
      <c r="L30" s="132">
        <f t="shared" si="3"/>
        <v>238.56</v>
      </c>
      <c r="M30" s="133">
        <v>1.05</v>
      </c>
      <c r="N30" s="134">
        <f t="shared" si="4"/>
        <v>1625.2425</v>
      </c>
    </row>
    <row r="31" spans="1:14" ht="15.75">
      <c r="A31" s="123" t="s">
        <v>27</v>
      </c>
      <c r="B31" s="130">
        <v>159</v>
      </c>
      <c r="C31" s="155">
        <v>29786</v>
      </c>
      <c r="D31" s="125">
        <f>'04'!C31</f>
        <v>29576</v>
      </c>
      <c r="E31" s="131">
        <f t="shared" si="0"/>
        <v>210</v>
      </c>
      <c r="F31" s="127">
        <v>4.33</v>
      </c>
      <c r="G31" s="132">
        <f t="shared" si="1"/>
        <v>954.765</v>
      </c>
      <c r="H31" s="155">
        <v>13394</v>
      </c>
      <c r="I31" s="125">
        <f>'04'!H31</f>
        <v>13306</v>
      </c>
      <c r="J31" s="131">
        <f t="shared" si="2"/>
        <v>88</v>
      </c>
      <c r="K31" s="127">
        <v>1.6</v>
      </c>
      <c r="L31" s="132">
        <f t="shared" si="3"/>
        <v>147.84</v>
      </c>
      <c r="M31" s="133">
        <v>1.05</v>
      </c>
      <c r="N31" s="134">
        <f t="shared" si="4"/>
        <v>1102.605</v>
      </c>
    </row>
    <row r="32" spans="1:14" ht="15.75">
      <c r="A32" s="123" t="s">
        <v>28</v>
      </c>
      <c r="B32" s="130">
        <v>160</v>
      </c>
      <c r="C32" s="155">
        <v>36627</v>
      </c>
      <c r="D32" s="125">
        <f>'04'!C32</f>
        <v>35734</v>
      </c>
      <c r="E32" s="131">
        <f t="shared" si="0"/>
        <v>893</v>
      </c>
      <c r="F32" s="127">
        <v>4.33</v>
      </c>
      <c r="G32" s="132">
        <f t="shared" si="1"/>
        <v>4060.0245000000004</v>
      </c>
      <c r="H32" s="155">
        <v>22345</v>
      </c>
      <c r="I32" s="125">
        <f>'04'!H32</f>
        <v>21714</v>
      </c>
      <c r="J32" s="131">
        <f t="shared" si="2"/>
        <v>631</v>
      </c>
      <c r="K32" s="127">
        <v>1.6</v>
      </c>
      <c r="L32" s="132">
        <f t="shared" si="3"/>
        <v>1060.0800000000002</v>
      </c>
      <c r="M32" s="133">
        <v>1.05</v>
      </c>
      <c r="N32" s="134">
        <f t="shared" si="4"/>
        <v>5120.1045</v>
      </c>
    </row>
    <row r="33" spans="1:14" ht="15.75">
      <c r="A33" s="123" t="s">
        <v>29</v>
      </c>
      <c r="B33" s="130">
        <v>161</v>
      </c>
      <c r="C33" s="155">
        <v>118</v>
      </c>
      <c r="D33" s="125">
        <f>'04'!C33</f>
        <v>117</v>
      </c>
      <c r="E33" s="131">
        <f t="shared" si="0"/>
        <v>1</v>
      </c>
      <c r="F33" s="135">
        <v>6.18</v>
      </c>
      <c r="G33" s="132">
        <f t="shared" si="1"/>
        <v>6.489</v>
      </c>
      <c r="H33" s="155">
        <v>26</v>
      </c>
      <c r="I33" s="125">
        <f>'04'!H33</f>
        <v>26</v>
      </c>
      <c r="J33" s="131">
        <f t="shared" si="2"/>
        <v>0</v>
      </c>
      <c r="K33" s="135">
        <v>2.29</v>
      </c>
      <c r="L33" s="132">
        <f t="shared" si="3"/>
        <v>0</v>
      </c>
      <c r="M33" s="133">
        <v>1.05</v>
      </c>
      <c r="N33" s="134">
        <f t="shared" si="4"/>
        <v>6.489</v>
      </c>
    </row>
    <row r="34" spans="1:14" ht="15.75">
      <c r="A34" s="123" t="s">
        <v>30</v>
      </c>
      <c r="B34" s="130">
        <v>163</v>
      </c>
      <c r="C34" s="155">
        <v>42000</v>
      </c>
      <c r="D34" s="125">
        <f>'04'!C34</f>
        <v>41130</v>
      </c>
      <c r="E34" s="131">
        <f t="shared" si="0"/>
        <v>870</v>
      </c>
      <c r="F34" s="127">
        <v>4.33</v>
      </c>
      <c r="G34" s="132">
        <f t="shared" si="1"/>
        <v>3955.455</v>
      </c>
      <c r="H34" s="155">
        <v>28000</v>
      </c>
      <c r="I34" s="125">
        <f>'04'!H34</f>
        <v>27320</v>
      </c>
      <c r="J34" s="131">
        <f t="shared" si="2"/>
        <v>680</v>
      </c>
      <c r="K34" s="127">
        <v>1.6</v>
      </c>
      <c r="L34" s="132">
        <f t="shared" si="3"/>
        <v>1142.4</v>
      </c>
      <c r="M34" s="133">
        <v>1.05</v>
      </c>
      <c r="N34" s="134">
        <f t="shared" si="4"/>
        <v>5097.855</v>
      </c>
    </row>
    <row r="35" spans="1:14" ht="15.75">
      <c r="A35" s="123" t="s">
        <v>31</v>
      </c>
      <c r="B35" s="130">
        <v>164</v>
      </c>
      <c r="C35" s="155">
        <v>11220</v>
      </c>
      <c r="D35" s="125">
        <f>'04'!C35</f>
        <v>11087</v>
      </c>
      <c r="E35" s="131">
        <f t="shared" si="0"/>
        <v>133</v>
      </c>
      <c r="F35" s="127">
        <v>4.33</v>
      </c>
      <c r="G35" s="132">
        <f t="shared" si="1"/>
        <v>604.6845000000001</v>
      </c>
      <c r="H35" s="155">
        <v>10157</v>
      </c>
      <c r="I35" s="125">
        <f>'04'!H35</f>
        <v>10056</v>
      </c>
      <c r="J35" s="131">
        <f t="shared" si="2"/>
        <v>101</v>
      </c>
      <c r="K35" s="127">
        <v>1.6</v>
      </c>
      <c r="L35" s="132">
        <f t="shared" si="3"/>
        <v>169.68000000000004</v>
      </c>
      <c r="M35" s="133">
        <v>1.05</v>
      </c>
      <c r="N35" s="134">
        <f t="shared" si="4"/>
        <v>774.3645000000001</v>
      </c>
    </row>
    <row r="36" spans="1:14" ht="15.75">
      <c r="A36" s="123" t="s">
        <v>32</v>
      </c>
      <c r="B36" s="130">
        <v>165</v>
      </c>
      <c r="C36" s="155">
        <v>103801</v>
      </c>
      <c r="D36" s="125">
        <f>'04'!C36</f>
        <v>102924</v>
      </c>
      <c r="E36" s="131">
        <f t="shared" si="0"/>
        <v>877</v>
      </c>
      <c r="F36" s="127">
        <v>4.33</v>
      </c>
      <c r="G36" s="132">
        <f t="shared" si="1"/>
        <v>3987.2805000000003</v>
      </c>
      <c r="H36" s="155">
        <v>67028</v>
      </c>
      <c r="I36" s="125">
        <f>'04'!H36</f>
        <v>66415</v>
      </c>
      <c r="J36" s="131">
        <f t="shared" si="2"/>
        <v>613</v>
      </c>
      <c r="K36" s="127">
        <v>1.6</v>
      </c>
      <c r="L36" s="132">
        <f t="shared" si="3"/>
        <v>1029.84</v>
      </c>
      <c r="M36" s="133">
        <v>1.05</v>
      </c>
      <c r="N36" s="134">
        <f t="shared" si="4"/>
        <v>5017.1205</v>
      </c>
    </row>
    <row r="37" spans="1:14" ht="15.75">
      <c r="A37" s="123" t="s">
        <v>33</v>
      </c>
      <c r="B37" s="130">
        <v>169</v>
      </c>
      <c r="C37" s="155">
        <v>42130</v>
      </c>
      <c r="D37" s="125">
        <f>'04'!C37</f>
        <v>41433</v>
      </c>
      <c r="E37" s="131">
        <f t="shared" si="0"/>
        <v>697</v>
      </c>
      <c r="F37" s="127">
        <v>4.33</v>
      </c>
      <c r="G37" s="132">
        <f t="shared" si="1"/>
        <v>3168.9105</v>
      </c>
      <c r="H37" s="155">
        <v>22771</v>
      </c>
      <c r="I37" s="125">
        <f>'04'!H37</f>
        <v>22416</v>
      </c>
      <c r="J37" s="131">
        <f t="shared" si="2"/>
        <v>355</v>
      </c>
      <c r="K37" s="127">
        <v>1.6</v>
      </c>
      <c r="L37" s="132">
        <f t="shared" si="3"/>
        <v>596.4</v>
      </c>
      <c r="M37" s="133">
        <v>1.05</v>
      </c>
      <c r="N37" s="134">
        <f t="shared" si="4"/>
        <v>3765.3105</v>
      </c>
    </row>
    <row r="38" spans="1:14" ht="15.75">
      <c r="A38" s="123" t="s">
        <v>34</v>
      </c>
      <c r="B38" s="130">
        <v>170</v>
      </c>
      <c r="C38" s="155">
        <v>40500</v>
      </c>
      <c r="D38" s="125">
        <f>'04'!C38</f>
        <v>40100</v>
      </c>
      <c r="E38" s="131">
        <f t="shared" si="0"/>
        <v>400</v>
      </c>
      <c r="F38" s="127">
        <v>4.33</v>
      </c>
      <c r="G38" s="132">
        <f t="shared" si="1"/>
        <v>1818.6000000000001</v>
      </c>
      <c r="H38" s="155">
        <v>41400</v>
      </c>
      <c r="I38" s="125">
        <f>'04'!H38</f>
        <v>41000</v>
      </c>
      <c r="J38" s="131">
        <f t="shared" si="2"/>
        <v>400</v>
      </c>
      <c r="K38" s="127">
        <v>1.6</v>
      </c>
      <c r="L38" s="132">
        <f t="shared" si="3"/>
        <v>672</v>
      </c>
      <c r="M38" s="133">
        <v>1.05</v>
      </c>
      <c r="N38" s="134">
        <f t="shared" si="4"/>
        <v>2490.6000000000004</v>
      </c>
    </row>
    <row r="39" spans="1:14" ht="15.75">
      <c r="A39" s="123" t="s">
        <v>35</v>
      </c>
      <c r="B39" s="130">
        <v>173</v>
      </c>
      <c r="C39" s="155">
        <v>19263</v>
      </c>
      <c r="D39" s="125">
        <f>'04'!C39</f>
        <v>19112</v>
      </c>
      <c r="E39" s="131">
        <f t="shared" si="0"/>
        <v>151</v>
      </c>
      <c r="F39" s="127">
        <v>4.33</v>
      </c>
      <c r="G39" s="132">
        <f t="shared" si="1"/>
        <v>686.5215000000001</v>
      </c>
      <c r="H39" s="155">
        <v>11059</v>
      </c>
      <c r="I39" s="125">
        <f>'04'!H39</f>
        <v>10975</v>
      </c>
      <c r="J39" s="131">
        <f t="shared" si="2"/>
        <v>84</v>
      </c>
      <c r="K39" s="127">
        <v>1.6</v>
      </c>
      <c r="L39" s="132">
        <f t="shared" si="3"/>
        <v>141.12</v>
      </c>
      <c r="M39" s="133">
        <v>1.05</v>
      </c>
      <c r="N39" s="134">
        <f t="shared" si="4"/>
        <v>827.6415000000001</v>
      </c>
    </row>
    <row r="40" spans="1:14" ht="15.75">
      <c r="A40" s="123" t="s">
        <v>36</v>
      </c>
      <c r="B40" s="130">
        <v>178</v>
      </c>
      <c r="C40" s="155">
        <v>185988</v>
      </c>
      <c r="D40" s="125">
        <f>'04'!C40</f>
        <v>185111</v>
      </c>
      <c r="E40" s="131">
        <f t="shared" si="0"/>
        <v>877</v>
      </c>
      <c r="F40" s="127">
        <v>4.33</v>
      </c>
      <c r="G40" s="132">
        <f t="shared" si="1"/>
        <v>3987.2805000000003</v>
      </c>
      <c r="H40" s="155">
        <v>116563</v>
      </c>
      <c r="I40" s="125">
        <f>'04'!H40</f>
        <v>116096</v>
      </c>
      <c r="J40" s="131">
        <f t="shared" si="2"/>
        <v>467</v>
      </c>
      <c r="K40" s="127">
        <v>1.6</v>
      </c>
      <c r="L40" s="132">
        <f t="shared" si="3"/>
        <v>784.5600000000001</v>
      </c>
      <c r="M40" s="133">
        <v>1.05</v>
      </c>
      <c r="N40" s="134">
        <f t="shared" si="4"/>
        <v>4771.8405</v>
      </c>
    </row>
    <row r="41" spans="1:14" ht="15.75">
      <c r="A41" s="123" t="s">
        <v>37</v>
      </c>
      <c r="B41" s="130">
        <v>180</v>
      </c>
      <c r="C41" s="155">
        <v>120115</v>
      </c>
      <c r="D41" s="125">
        <f>'04'!C41</f>
        <v>119466</v>
      </c>
      <c r="E41" s="131">
        <f t="shared" si="0"/>
        <v>649</v>
      </c>
      <c r="F41" s="127">
        <v>4.33</v>
      </c>
      <c r="G41" s="132">
        <f t="shared" si="1"/>
        <v>2950.6785000000004</v>
      </c>
      <c r="H41" s="155">
        <v>61326</v>
      </c>
      <c r="I41" s="125">
        <f>'04'!H41</f>
        <v>60902</v>
      </c>
      <c r="J41" s="131">
        <f t="shared" si="2"/>
        <v>424</v>
      </c>
      <c r="K41" s="127">
        <v>1.6</v>
      </c>
      <c r="L41" s="132">
        <f t="shared" si="3"/>
        <v>712.3200000000002</v>
      </c>
      <c r="M41" s="133">
        <v>1.05</v>
      </c>
      <c r="N41" s="134">
        <f t="shared" si="4"/>
        <v>3662.9985000000006</v>
      </c>
    </row>
    <row r="42" spans="1:14" ht="15.75">
      <c r="A42" s="123" t="s">
        <v>38</v>
      </c>
      <c r="B42" s="130">
        <v>182</v>
      </c>
      <c r="C42" s="155">
        <v>39166</v>
      </c>
      <c r="D42" s="125">
        <f>'04'!C42</f>
        <v>38787</v>
      </c>
      <c r="E42" s="131">
        <f t="shared" si="0"/>
        <v>379</v>
      </c>
      <c r="F42" s="135">
        <v>6.18</v>
      </c>
      <c r="G42" s="132">
        <f t="shared" si="1"/>
        <v>2459.3309999999997</v>
      </c>
      <c r="H42" s="155">
        <v>10547</v>
      </c>
      <c r="I42" s="125">
        <f>'04'!H42</f>
        <v>10426</v>
      </c>
      <c r="J42" s="131">
        <f t="shared" si="2"/>
        <v>121</v>
      </c>
      <c r="K42" s="135">
        <v>2.29</v>
      </c>
      <c r="L42" s="132">
        <f t="shared" si="3"/>
        <v>290.9445</v>
      </c>
      <c r="M42" s="133">
        <v>1.05</v>
      </c>
      <c r="N42" s="134">
        <f t="shared" si="4"/>
        <v>2750.2754999999997</v>
      </c>
    </row>
    <row r="43" spans="1:14" ht="15.75">
      <c r="A43" s="123" t="s">
        <v>39</v>
      </c>
      <c r="B43" s="130">
        <v>185</v>
      </c>
      <c r="C43" s="155">
        <v>774</v>
      </c>
      <c r="D43" s="125">
        <f>'04'!C43</f>
        <v>768</v>
      </c>
      <c r="E43" s="131">
        <f t="shared" si="0"/>
        <v>6</v>
      </c>
      <c r="F43" s="127">
        <v>4.33</v>
      </c>
      <c r="G43" s="132">
        <f t="shared" si="1"/>
        <v>27.279000000000003</v>
      </c>
      <c r="H43" s="155">
        <v>432</v>
      </c>
      <c r="I43" s="125">
        <f>'04'!H43</f>
        <v>429</v>
      </c>
      <c r="J43" s="131">
        <f t="shared" si="2"/>
        <v>3</v>
      </c>
      <c r="K43" s="127">
        <v>1.6</v>
      </c>
      <c r="L43" s="132">
        <f t="shared" si="3"/>
        <v>5.040000000000001</v>
      </c>
      <c r="M43" s="133">
        <v>1.05</v>
      </c>
      <c r="N43" s="134">
        <f t="shared" si="4"/>
        <v>32.319</v>
      </c>
    </row>
    <row r="44" spans="1:14" ht="15.75">
      <c r="A44" s="123" t="s">
        <v>40</v>
      </c>
      <c r="B44" s="130">
        <v>187</v>
      </c>
      <c r="C44" s="155">
        <v>63185</v>
      </c>
      <c r="D44" s="125">
        <f>'04'!C44</f>
        <v>62709</v>
      </c>
      <c r="E44" s="131">
        <f t="shared" si="0"/>
        <v>476</v>
      </c>
      <c r="F44" s="127">
        <v>4.33</v>
      </c>
      <c r="G44" s="132">
        <f t="shared" si="1"/>
        <v>2164.134</v>
      </c>
      <c r="H44" s="155">
        <v>40268</v>
      </c>
      <c r="I44" s="125">
        <f>'04'!H44</f>
        <v>39690</v>
      </c>
      <c r="J44" s="131">
        <f t="shared" si="2"/>
        <v>578</v>
      </c>
      <c r="K44" s="127">
        <v>1.6</v>
      </c>
      <c r="L44" s="132">
        <f t="shared" si="3"/>
        <v>971.04</v>
      </c>
      <c r="M44" s="133">
        <v>1.05</v>
      </c>
      <c r="N44" s="134">
        <f t="shared" si="4"/>
        <v>3135.174</v>
      </c>
    </row>
    <row r="45" spans="1:14" ht="15.75">
      <c r="A45" s="123" t="s">
        <v>41</v>
      </c>
      <c r="B45" s="130">
        <v>201</v>
      </c>
      <c r="C45" s="155">
        <v>1983</v>
      </c>
      <c r="D45" s="125">
        <f>'04'!C45</f>
        <v>1930</v>
      </c>
      <c r="E45" s="131">
        <f t="shared" si="0"/>
        <v>53</v>
      </c>
      <c r="F45" s="135">
        <v>6.18</v>
      </c>
      <c r="G45" s="132">
        <f t="shared" si="1"/>
        <v>343.91700000000003</v>
      </c>
      <c r="H45" s="155">
        <v>1080</v>
      </c>
      <c r="I45" s="125">
        <f>'04'!H45</f>
        <v>1033</v>
      </c>
      <c r="J45" s="131">
        <f t="shared" si="2"/>
        <v>47</v>
      </c>
      <c r="K45" s="135">
        <v>2.29</v>
      </c>
      <c r="L45" s="132">
        <f t="shared" si="3"/>
        <v>113.0115</v>
      </c>
      <c r="M45" s="133">
        <v>1.05</v>
      </c>
      <c r="N45" s="134">
        <f t="shared" si="4"/>
        <v>456.92850000000004</v>
      </c>
    </row>
    <row r="46" spans="1:14" ht="15.75">
      <c r="A46" s="123" t="s">
        <v>42</v>
      </c>
      <c r="B46" s="130">
        <v>202</v>
      </c>
      <c r="C46" s="155">
        <v>17922</v>
      </c>
      <c r="D46" s="125">
        <f>'04'!C46</f>
        <v>17601</v>
      </c>
      <c r="E46" s="131">
        <f t="shared" si="0"/>
        <v>321</v>
      </c>
      <c r="F46" s="135">
        <v>6.18</v>
      </c>
      <c r="G46" s="132">
        <f t="shared" si="1"/>
        <v>2082.969</v>
      </c>
      <c r="H46" s="155">
        <v>8220</v>
      </c>
      <c r="I46" s="125">
        <f>'04'!H46</f>
        <v>8095</v>
      </c>
      <c r="J46" s="131">
        <f t="shared" si="2"/>
        <v>125</v>
      </c>
      <c r="K46" s="135">
        <v>2.29</v>
      </c>
      <c r="L46" s="132">
        <f t="shared" si="3"/>
        <v>300.5625</v>
      </c>
      <c r="M46" s="133">
        <v>1.05</v>
      </c>
      <c r="N46" s="134">
        <f t="shared" si="4"/>
        <v>2383.5315</v>
      </c>
    </row>
    <row r="47" spans="1:14" ht="15.75">
      <c r="A47" s="123" t="s">
        <v>43</v>
      </c>
      <c r="B47" s="130">
        <v>203</v>
      </c>
      <c r="C47" s="155">
        <v>3304</v>
      </c>
      <c r="D47" s="125">
        <f>'04'!C47</f>
        <v>3292</v>
      </c>
      <c r="E47" s="131">
        <f t="shared" si="0"/>
        <v>12</v>
      </c>
      <c r="F47" s="135">
        <v>6.18</v>
      </c>
      <c r="G47" s="132">
        <f t="shared" si="1"/>
        <v>77.86800000000001</v>
      </c>
      <c r="H47" s="155">
        <v>629</v>
      </c>
      <c r="I47" s="125">
        <f>'04'!H47</f>
        <v>628</v>
      </c>
      <c r="J47" s="131">
        <f t="shared" si="2"/>
        <v>1</v>
      </c>
      <c r="K47" s="135">
        <v>2.29</v>
      </c>
      <c r="L47" s="132">
        <f t="shared" si="3"/>
        <v>2.4045</v>
      </c>
      <c r="M47" s="133">
        <v>1.05</v>
      </c>
      <c r="N47" s="134">
        <f t="shared" si="4"/>
        <v>80.27250000000001</v>
      </c>
    </row>
    <row r="48" spans="1:14" ht="15.75">
      <c r="A48" s="123" t="s">
        <v>39</v>
      </c>
      <c r="B48" s="130">
        <v>204</v>
      </c>
      <c r="C48" s="155">
        <v>62085</v>
      </c>
      <c r="D48" s="125">
        <f>'04'!C48</f>
        <v>61766</v>
      </c>
      <c r="E48" s="131">
        <f t="shared" si="0"/>
        <v>319</v>
      </c>
      <c r="F48" s="127">
        <v>4.33</v>
      </c>
      <c r="G48" s="132">
        <f t="shared" si="1"/>
        <v>1450.3335</v>
      </c>
      <c r="H48" s="155">
        <v>38685</v>
      </c>
      <c r="I48" s="125">
        <f>'04'!H48</f>
        <v>38484</v>
      </c>
      <c r="J48" s="131">
        <f t="shared" si="2"/>
        <v>201</v>
      </c>
      <c r="K48" s="127">
        <v>1.6</v>
      </c>
      <c r="L48" s="132">
        <f t="shared" si="3"/>
        <v>337.68000000000006</v>
      </c>
      <c r="M48" s="133">
        <v>1.05</v>
      </c>
      <c r="N48" s="134">
        <f t="shared" si="4"/>
        <v>1788.0135</v>
      </c>
    </row>
    <row r="49" spans="1:14" ht="15.75">
      <c r="A49" s="123" t="s">
        <v>44</v>
      </c>
      <c r="B49" s="130">
        <v>205</v>
      </c>
      <c r="C49" s="155">
        <v>3456</v>
      </c>
      <c r="D49" s="125">
        <f>'04'!C49</f>
        <v>3315</v>
      </c>
      <c r="E49" s="131">
        <f t="shared" si="0"/>
        <v>141</v>
      </c>
      <c r="F49" s="127">
        <v>4.33</v>
      </c>
      <c r="G49" s="132">
        <f t="shared" si="1"/>
        <v>641.0565</v>
      </c>
      <c r="H49" s="155">
        <v>919</v>
      </c>
      <c r="I49" s="125">
        <f>'04'!H49</f>
        <v>885</v>
      </c>
      <c r="J49" s="131">
        <f t="shared" si="2"/>
        <v>34</v>
      </c>
      <c r="K49" s="127">
        <v>1.6</v>
      </c>
      <c r="L49" s="132">
        <f t="shared" si="3"/>
        <v>57.120000000000005</v>
      </c>
      <c r="M49" s="133">
        <v>1.05</v>
      </c>
      <c r="N49" s="134">
        <f t="shared" si="4"/>
        <v>698.1765</v>
      </c>
    </row>
    <row r="50" spans="1:14" ht="15.75">
      <c r="A50" s="123" t="s">
        <v>45</v>
      </c>
      <c r="B50" s="130">
        <v>210</v>
      </c>
      <c r="C50" s="155">
        <v>64660</v>
      </c>
      <c r="D50" s="125">
        <f>'04'!C50</f>
        <v>64284</v>
      </c>
      <c r="E50" s="131">
        <f t="shared" si="0"/>
        <v>376</v>
      </c>
      <c r="F50" s="127">
        <v>4.33</v>
      </c>
      <c r="G50" s="132">
        <f t="shared" si="1"/>
        <v>1709.4840000000002</v>
      </c>
      <c r="H50" s="155">
        <v>81838</v>
      </c>
      <c r="I50" s="125">
        <f>'04'!H50</f>
        <v>81674</v>
      </c>
      <c r="J50" s="131">
        <f t="shared" si="2"/>
        <v>164</v>
      </c>
      <c r="K50" s="127">
        <v>1.6</v>
      </c>
      <c r="L50" s="132">
        <f t="shared" si="3"/>
        <v>275.52000000000004</v>
      </c>
      <c r="M50" s="133">
        <v>1.05</v>
      </c>
      <c r="N50" s="134">
        <f t="shared" si="4"/>
        <v>1985.0040000000001</v>
      </c>
    </row>
    <row r="51" spans="1:14" ht="15.75">
      <c r="A51" s="123" t="s">
        <v>46</v>
      </c>
      <c r="B51" s="130">
        <v>211</v>
      </c>
      <c r="C51" s="155">
        <v>127</v>
      </c>
      <c r="D51" s="125">
        <f>'04'!C51</f>
        <v>126</v>
      </c>
      <c r="E51" s="131">
        <f t="shared" si="0"/>
        <v>1</v>
      </c>
      <c r="F51" s="127">
        <v>4.33</v>
      </c>
      <c r="G51" s="132">
        <f t="shared" si="1"/>
        <v>4.5465</v>
      </c>
      <c r="H51" s="155">
        <v>2256</v>
      </c>
      <c r="I51" s="125">
        <f>'04'!H51</f>
        <v>2256</v>
      </c>
      <c r="J51" s="131">
        <f t="shared" si="2"/>
        <v>0</v>
      </c>
      <c r="K51" s="127">
        <v>1.6</v>
      </c>
      <c r="L51" s="132">
        <f t="shared" si="3"/>
        <v>0</v>
      </c>
      <c r="M51" s="133">
        <v>1.05</v>
      </c>
      <c r="N51" s="134">
        <f t="shared" si="4"/>
        <v>4.5465</v>
      </c>
    </row>
    <row r="52" spans="1:14" ht="15.75">
      <c r="A52" s="123" t="s">
        <v>46</v>
      </c>
      <c r="B52" s="130">
        <v>212</v>
      </c>
      <c r="C52" s="155">
        <v>88425</v>
      </c>
      <c r="D52" s="125">
        <f>'04'!C52</f>
        <v>87588</v>
      </c>
      <c r="E52" s="131">
        <f t="shared" si="0"/>
        <v>837</v>
      </c>
      <c r="F52" s="127">
        <v>4.33</v>
      </c>
      <c r="G52" s="132">
        <f t="shared" si="1"/>
        <v>3805.4205</v>
      </c>
      <c r="H52" s="155">
        <v>52384</v>
      </c>
      <c r="I52" s="125">
        <f>'04'!H52</f>
        <v>51907</v>
      </c>
      <c r="J52" s="131">
        <f t="shared" si="2"/>
        <v>477</v>
      </c>
      <c r="K52" s="127">
        <v>1.6</v>
      </c>
      <c r="L52" s="132">
        <f t="shared" si="3"/>
        <v>801.3600000000001</v>
      </c>
      <c r="M52" s="133">
        <v>1.05</v>
      </c>
      <c r="N52" s="134">
        <f t="shared" si="4"/>
        <v>4606.780500000001</v>
      </c>
    </row>
    <row r="53" spans="1:14" ht="15.75">
      <c r="A53" s="123" t="s">
        <v>24</v>
      </c>
      <c r="B53" s="130">
        <v>232</v>
      </c>
      <c r="C53" s="155">
        <v>4529</v>
      </c>
      <c r="D53" s="125">
        <f>'04'!C53</f>
        <v>4498</v>
      </c>
      <c r="E53" s="131">
        <f t="shared" si="0"/>
        <v>31</v>
      </c>
      <c r="F53" s="127">
        <v>4.33</v>
      </c>
      <c r="G53" s="132">
        <f t="shared" si="1"/>
        <v>140.94150000000002</v>
      </c>
      <c r="H53" s="155">
        <v>3922</v>
      </c>
      <c r="I53" s="125">
        <f>'04'!H53</f>
        <v>3906</v>
      </c>
      <c r="J53" s="131">
        <f t="shared" si="2"/>
        <v>16</v>
      </c>
      <c r="K53" s="127">
        <v>1.6</v>
      </c>
      <c r="L53" s="132">
        <f t="shared" si="3"/>
        <v>26.880000000000003</v>
      </c>
      <c r="M53" s="133">
        <v>1.05</v>
      </c>
      <c r="N53" s="134">
        <f t="shared" si="4"/>
        <v>167.82150000000001</v>
      </c>
    </row>
    <row r="54" spans="1:14" ht="16.5" thickBot="1">
      <c r="A54" s="159" t="s">
        <v>47</v>
      </c>
      <c r="B54" s="136">
        <v>233</v>
      </c>
      <c r="C54" s="156">
        <v>13627</v>
      </c>
      <c r="D54" s="137">
        <f>'04'!C54</f>
        <v>13342</v>
      </c>
      <c r="E54" s="138">
        <f t="shared" si="0"/>
        <v>285</v>
      </c>
      <c r="F54" s="139">
        <v>4.33</v>
      </c>
      <c r="G54" s="139">
        <f t="shared" si="1"/>
        <v>1295.7525</v>
      </c>
      <c r="H54" s="156">
        <v>6793</v>
      </c>
      <c r="I54" s="137">
        <f>'04'!H54</f>
        <v>6659</v>
      </c>
      <c r="J54" s="138">
        <f t="shared" si="2"/>
        <v>134</v>
      </c>
      <c r="K54" s="139">
        <v>1.6</v>
      </c>
      <c r="L54" s="139">
        <f t="shared" si="3"/>
        <v>225.12000000000003</v>
      </c>
      <c r="M54" s="140">
        <v>1.05</v>
      </c>
      <c r="N54" s="141">
        <f t="shared" si="4"/>
        <v>1520.8725000000002</v>
      </c>
    </row>
    <row r="55" spans="5:13" ht="15">
      <c r="E55" s="23">
        <f>SUM(E4:E54)</f>
        <v>16149</v>
      </c>
      <c r="J55" s="23">
        <f>SUM(J4:J54)</f>
        <v>9577</v>
      </c>
      <c r="M55" s="20">
        <f>(E55+J55)*1.05</f>
        <v>27012.300000000003</v>
      </c>
    </row>
    <row r="57" spans="2:7" ht="15">
      <c r="B57" s="210" t="s">
        <v>85</v>
      </c>
      <c r="C57" s="210"/>
      <c r="D57" s="212"/>
      <c r="E57" s="92" t="s">
        <v>86</v>
      </c>
      <c r="F57" s="92" t="s">
        <v>87</v>
      </c>
      <c r="G57" s="92" t="s">
        <v>88</v>
      </c>
    </row>
    <row r="58" spans="2:7" ht="15">
      <c r="B58" s="210" t="s">
        <v>89</v>
      </c>
      <c r="C58" s="210"/>
      <c r="D58" s="93"/>
      <c r="E58" s="94">
        <v>45425.08</v>
      </c>
      <c r="F58" s="94">
        <f>'04'!$E$58</f>
        <v>45097.26</v>
      </c>
      <c r="G58" s="92">
        <f>E58-F58</f>
        <v>327.8199999999997</v>
      </c>
    </row>
    <row r="59" spans="2:7" ht="15">
      <c r="B59" s="210" t="s">
        <v>90</v>
      </c>
      <c r="C59" s="210"/>
      <c r="D59" s="95"/>
      <c r="E59" s="96"/>
      <c r="F59" s="96"/>
      <c r="G59" s="97">
        <f>G58*80</f>
        <v>26225.599999999977</v>
      </c>
    </row>
    <row r="60" spans="2:7" ht="15">
      <c r="B60" s="210" t="s">
        <v>91</v>
      </c>
      <c r="C60" s="210"/>
      <c r="D60" s="210"/>
      <c r="E60" s="98"/>
      <c r="F60" s="98"/>
      <c r="G60" s="99">
        <f>G59*1.03</f>
        <v>27012.367999999977</v>
      </c>
    </row>
    <row r="61" spans="2:7" ht="15">
      <c r="B61" s="210" t="s">
        <v>92</v>
      </c>
      <c r="C61" s="210"/>
      <c r="D61" s="210"/>
      <c r="E61" s="210"/>
      <c r="F61" s="98"/>
      <c r="G61" s="100">
        <f>$M$55</f>
        <v>27012.300000000003</v>
      </c>
    </row>
    <row r="62" spans="2:7" ht="15">
      <c r="B62" s="211" t="s">
        <v>93</v>
      </c>
      <c r="C62" s="211"/>
      <c r="D62" s="211"/>
      <c r="E62" s="211"/>
      <c r="F62" s="98"/>
      <c r="G62" s="101">
        <f>G61-G60</f>
        <v>-0.06799999997383566</v>
      </c>
    </row>
    <row r="63" spans="2:7" ht="15">
      <c r="B63" s="211"/>
      <c r="C63" s="211"/>
      <c r="D63" s="211"/>
      <c r="E63" s="211"/>
      <c r="F63" s="211"/>
      <c r="G63" s="99"/>
    </row>
    <row r="64" spans="2:7" ht="15">
      <c r="B64" s="211" t="s">
        <v>118</v>
      </c>
      <c r="C64" s="211"/>
      <c r="D64" s="211"/>
      <c r="E64" s="211"/>
      <c r="F64" s="211"/>
      <c r="G64" s="102">
        <f>G62-G63</f>
        <v>-0.06799999997383566</v>
      </c>
    </row>
  </sheetData>
  <sheetProtection/>
  <mergeCells count="19">
    <mergeCell ref="B57:D57"/>
    <mergeCell ref="B58:C58"/>
    <mergeCell ref="B59:C59"/>
    <mergeCell ref="B60:D60"/>
    <mergeCell ref="B61:E61"/>
    <mergeCell ref="B62:E62"/>
    <mergeCell ref="B63:F63"/>
    <mergeCell ref="B64:F64"/>
    <mergeCell ref="B1:D1"/>
    <mergeCell ref="A2:A3"/>
    <mergeCell ref="B2:B3"/>
    <mergeCell ref="C2:E2"/>
    <mergeCell ref="N2:N3"/>
    <mergeCell ref="F2:F3"/>
    <mergeCell ref="G2:G3"/>
    <mergeCell ref="H2:J2"/>
    <mergeCell ref="K2:K3"/>
    <mergeCell ref="L2:L3"/>
    <mergeCell ref="M2:M3"/>
  </mergeCells>
  <printOptions/>
  <pageMargins left="0.75" right="0.75" top="1" bottom="1" header="0.5" footer="0.5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64"/>
  <sheetViews>
    <sheetView zoomScalePageLayoutView="0" workbookViewId="0" topLeftCell="A28">
      <selection activeCell="O32" sqref="O32"/>
    </sheetView>
  </sheetViews>
  <sheetFormatPr defaultColWidth="9.140625" defaultRowHeight="12.75"/>
  <cols>
    <col min="1" max="1" width="28.140625" style="7" customWidth="1"/>
    <col min="2" max="2" width="7.7109375" style="7" customWidth="1"/>
    <col min="3" max="3" width="14.8515625" style="7" customWidth="1"/>
    <col min="4" max="4" width="11.00390625" style="7" customWidth="1"/>
    <col min="5" max="5" width="11.7109375" style="7" customWidth="1"/>
    <col min="6" max="6" width="8.8515625" style="7" customWidth="1"/>
    <col min="7" max="7" width="16.421875" style="7" customWidth="1"/>
    <col min="8" max="8" width="15.28125" style="7" customWidth="1"/>
    <col min="9" max="9" width="11.421875" style="7" customWidth="1"/>
    <col min="10" max="10" width="8.57421875" style="7" customWidth="1"/>
    <col min="11" max="11" width="8.8515625" style="7" customWidth="1"/>
    <col min="12" max="12" width="14.7109375" style="7" customWidth="1"/>
    <col min="13" max="13" width="11.57421875" style="20" bestFit="1" customWidth="1"/>
    <col min="14" max="14" width="16.28125" style="7" customWidth="1"/>
    <col min="15" max="16384" width="9.140625" style="7" customWidth="1"/>
  </cols>
  <sheetData>
    <row r="1" spans="1:14" ht="15.75" thickBot="1">
      <c r="A1" s="1">
        <v>43274</v>
      </c>
      <c r="B1" s="209" t="s">
        <v>98</v>
      </c>
      <c r="C1" s="209"/>
      <c r="D1" s="209"/>
      <c r="E1" s="2"/>
      <c r="F1" s="2"/>
      <c r="G1" s="2"/>
      <c r="H1" s="3"/>
      <c r="I1" s="3"/>
      <c r="J1" s="3"/>
      <c r="K1" s="4"/>
      <c r="L1" s="4"/>
      <c r="M1" s="5"/>
      <c r="N1" s="6"/>
    </row>
    <row r="2" spans="1:14" ht="15" customHeight="1">
      <c r="A2" s="191" t="s">
        <v>48</v>
      </c>
      <c r="B2" s="193" t="s">
        <v>49</v>
      </c>
      <c r="C2" s="197" t="s">
        <v>50</v>
      </c>
      <c r="D2" s="198"/>
      <c r="E2" s="199"/>
      <c r="F2" s="200" t="s">
        <v>60</v>
      </c>
      <c r="G2" s="200" t="s">
        <v>102</v>
      </c>
      <c r="H2" s="197" t="s">
        <v>51</v>
      </c>
      <c r="I2" s="198"/>
      <c r="J2" s="199"/>
      <c r="K2" s="202" t="s">
        <v>61</v>
      </c>
      <c r="L2" s="202" t="s">
        <v>63</v>
      </c>
      <c r="M2" s="204" t="s">
        <v>52</v>
      </c>
      <c r="N2" s="195" t="s">
        <v>57</v>
      </c>
    </row>
    <row r="3" spans="1:14" ht="32.25" thickBot="1">
      <c r="A3" s="192"/>
      <c r="B3" s="194"/>
      <c r="C3" s="121" t="s">
        <v>53</v>
      </c>
      <c r="D3" s="122" t="s">
        <v>58</v>
      </c>
      <c r="E3" s="122" t="s">
        <v>55</v>
      </c>
      <c r="F3" s="201"/>
      <c r="G3" s="201"/>
      <c r="H3" s="121" t="s">
        <v>53</v>
      </c>
      <c r="I3" s="122" t="s">
        <v>59</v>
      </c>
      <c r="J3" s="122" t="s">
        <v>54</v>
      </c>
      <c r="K3" s="203"/>
      <c r="L3" s="203"/>
      <c r="M3" s="205"/>
      <c r="N3" s="196"/>
    </row>
    <row r="4" spans="1:14" ht="16.5" thickTop="1">
      <c r="A4" s="123" t="s">
        <v>0</v>
      </c>
      <c r="B4" s="124">
        <v>5</v>
      </c>
      <c r="C4" s="155">
        <v>4879</v>
      </c>
      <c r="D4" s="125">
        <f>'05'!C4</f>
        <v>4774</v>
      </c>
      <c r="E4" s="126">
        <f>C4-D4</f>
        <v>105</v>
      </c>
      <c r="F4" s="127">
        <v>4.33</v>
      </c>
      <c r="G4" s="127">
        <f>E4*M4*F4</f>
        <v>477.3825</v>
      </c>
      <c r="H4" s="155">
        <v>3060</v>
      </c>
      <c r="I4" s="125">
        <f>'05'!H4</f>
        <v>2994</v>
      </c>
      <c r="J4" s="126">
        <f>H4-I4</f>
        <v>66</v>
      </c>
      <c r="K4" s="127">
        <v>1.6</v>
      </c>
      <c r="L4" s="127">
        <f>J4*M4*K4</f>
        <v>110.88</v>
      </c>
      <c r="M4" s="128">
        <v>1.05</v>
      </c>
      <c r="N4" s="129">
        <f>G4+L4</f>
        <v>588.2625</v>
      </c>
    </row>
    <row r="5" spans="1:14" ht="15.75">
      <c r="A5" s="123" t="s">
        <v>1</v>
      </c>
      <c r="B5" s="130">
        <v>46</v>
      </c>
      <c r="C5" s="155">
        <v>35973</v>
      </c>
      <c r="D5" s="125">
        <f>'05'!C5</f>
        <v>35910</v>
      </c>
      <c r="E5" s="131">
        <f aca="true" t="shared" si="0" ref="E5:E54">C5-D5</f>
        <v>63</v>
      </c>
      <c r="F5" s="127">
        <v>4.33</v>
      </c>
      <c r="G5" s="132">
        <f aca="true" t="shared" si="1" ref="G5:G54">E5*M5*F5</f>
        <v>286.4295</v>
      </c>
      <c r="H5" s="155">
        <v>21270</v>
      </c>
      <c r="I5" s="125">
        <f>'05'!H5</f>
        <v>21241</v>
      </c>
      <c r="J5" s="131">
        <f aca="true" t="shared" si="2" ref="J5:J54">H5-I5</f>
        <v>29</v>
      </c>
      <c r="K5" s="127">
        <v>1.6</v>
      </c>
      <c r="L5" s="132">
        <f aca="true" t="shared" si="3" ref="L5:L54">J5*M5*K5</f>
        <v>48.720000000000006</v>
      </c>
      <c r="M5" s="133">
        <v>1.05</v>
      </c>
      <c r="N5" s="134">
        <f aca="true" t="shared" si="4" ref="N5:N54">G5+L5</f>
        <v>335.14950000000005</v>
      </c>
    </row>
    <row r="6" spans="1:14" ht="15.75">
      <c r="A6" s="123" t="s">
        <v>2</v>
      </c>
      <c r="B6" s="130">
        <v>51</v>
      </c>
      <c r="C6" s="155">
        <v>134749</v>
      </c>
      <c r="D6" s="125">
        <f>'05'!C6</f>
        <v>134292</v>
      </c>
      <c r="E6" s="131">
        <f t="shared" si="0"/>
        <v>457</v>
      </c>
      <c r="F6" s="127">
        <v>4.33</v>
      </c>
      <c r="G6" s="132">
        <f t="shared" si="1"/>
        <v>2077.7505</v>
      </c>
      <c r="H6" s="155">
        <v>66687</v>
      </c>
      <c r="I6" s="125">
        <f>'05'!H6</f>
        <v>66491</v>
      </c>
      <c r="J6" s="131">
        <f t="shared" si="2"/>
        <v>196</v>
      </c>
      <c r="K6" s="127">
        <v>1.6</v>
      </c>
      <c r="L6" s="132">
        <f t="shared" si="3"/>
        <v>329.28000000000003</v>
      </c>
      <c r="M6" s="133">
        <v>1.05</v>
      </c>
      <c r="N6" s="134">
        <f t="shared" si="4"/>
        <v>2407.0305000000003</v>
      </c>
    </row>
    <row r="7" spans="1:14" ht="15.75">
      <c r="A7" s="123" t="s">
        <v>3</v>
      </c>
      <c r="B7" s="130">
        <v>77</v>
      </c>
      <c r="C7" s="155">
        <v>26489</v>
      </c>
      <c r="D7" s="125">
        <f>'05'!C7</f>
        <v>26393</v>
      </c>
      <c r="E7" s="131">
        <f t="shared" si="0"/>
        <v>96</v>
      </c>
      <c r="F7" s="135">
        <v>6.18</v>
      </c>
      <c r="G7" s="132">
        <f t="shared" si="1"/>
        <v>622.9440000000001</v>
      </c>
      <c r="H7" s="155">
        <v>12500</v>
      </c>
      <c r="I7" s="125">
        <f>'05'!H7</f>
        <v>12469</v>
      </c>
      <c r="J7" s="131">
        <f t="shared" si="2"/>
        <v>31</v>
      </c>
      <c r="K7" s="135">
        <v>2.29</v>
      </c>
      <c r="L7" s="132">
        <f t="shared" si="3"/>
        <v>74.5395</v>
      </c>
      <c r="M7" s="133">
        <v>1.05</v>
      </c>
      <c r="N7" s="134">
        <f t="shared" si="4"/>
        <v>697.4835</v>
      </c>
    </row>
    <row r="8" spans="1:14" ht="15.75">
      <c r="A8" s="123" t="s">
        <v>4</v>
      </c>
      <c r="B8" s="130">
        <v>78</v>
      </c>
      <c r="C8" s="155">
        <v>68586</v>
      </c>
      <c r="D8" s="125">
        <f>'05'!C8</f>
        <v>68318</v>
      </c>
      <c r="E8" s="131">
        <f t="shared" si="0"/>
        <v>268</v>
      </c>
      <c r="F8" s="135">
        <v>6.18</v>
      </c>
      <c r="G8" s="132">
        <f t="shared" si="1"/>
        <v>1739.0520000000001</v>
      </c>
      <c r="H8" s="155">
        <v>37352</v>
      </c>
      <c r="I8" s="125">
        <f>'05'!H8</f>
        <v>37282</v>
      </c>
      <c r="J8" s="131">
        <f t="shared" si="2"/>
        <v>70</v>
      </c>
      <c r="K8" s="135">
        <v>2.29</v>
      </c>
      <c r="L8" s="132">
        <f t="shared" si="3"/>
        <v>168.315</v>
      </c>
      <c r="M8" s="133">
        <v>1.05</v>
      </c>
      <c r="N8" s="134">
        <f t="shared" si="4"/>
        <v>1907.3670000000002</v>
      </c>
    </row>
    <row r="9" spans="1:14" ht="15.75">
      <c r="A9" s="123" t="s">
        <v>5</v>
      </c>
      <c r="B9" s="130">
        <v>82</v>
      </c>
      <c r="C9" s="155">
        <v>8384</v>
      </c>
      <c r="D9" s="125">
        <f>'05'!C9</f>
        <v>8169</v>
      </c>
      <c r="E9" s="131">
        <f t="shared" si="0"/>
        <v>215</v>
      </c>
      <c r="F9" s="135">
        <v>6.18</v>
      </c>
      <c r="G9" s="132">
        <f t="shared" si="1"/>
        <v>1395.135</v>
      </c>
      <c r="H9" s="155">
        <v>3619</v>
      </c>
      <c r="I9" s="125">
        <f>'05'!H9</f>
        <v>3505</v>
      </c>
      <c r="J9" s="131">
        <f t="shared" si="2"/>
        <v>114</v>
      </c>
      <c r="K9" s="135">
        <v>2.29</v>
      </c>
      <c r="L9" s="132">
        <f t="shared" si="3"/>
        <v>274.113</v>
      </c>
      <c r="M9" s="133">
        <v>1.05</v>
      </c>
      <c r="N9" s="134">
        <f t="shared" si="4"/>
        <v>1669.248</v>
      </c>
    </row>
    <row r="10" spans="1:14" ht="15.75">
      <c r="A10" s="123" t="s">
        <v>6</v>
      </c>
      <c r="B10" s="130">
        <v>91</v>
      </c>
      <c r="C10" s="155">
        <v>1481</v>
      </c>
      <c r="D10" s="125">
        <f>'05'!C10</f>
        <v>1469</v>
      </c>
      <c r="E10" s="131">
        <f t="shared" si="0"/>
        <v>12</v>
      </c>
      <c r="F10" s="135">
        <v>6.18</v>
      </c>
      <c r="G10" s="132">
        <f t="shared" si="1"/>
        <v>77.86800000000001</v>
      </c>
      <c r="H10" s="182">
        <v>857</v>
      </c>
      <c r="I10" s="125">
        <f>'05'!H10</f>
        <v>849</v>
      </c>
      <c r="J10" s="131">
        <f t="shared" si="2"/>
        <v>8</v>
      </c>
      <c r="K10" s="135">
        <v>2.29</v>
      </c>
      <c r="L10" s="132">
        <f t="shared" si="3"/>
        <v>19.236</v>
      </c>
      <c r="M10" s="133">
        <v>1.05</v>
      </c>
      <c r="N10" s="134">
        <f t="shared" si="4"/>
        <v>97.10400000000001</v>
      </c>
    </row>
    <row r="11" spans="1:14" ht="15.75">
      <c r="A11" s="123" t="s">
        <v>7</v>
      </c>
      <c r="B11" s="130">
        <v>92</v>
      </c>
      <c r="C11" s="155">
        <v>98168</v>
      </c>
      <c r="D11" s="125">
        <f>'05'!C11</f>
        <v>97737</v>
      </c>
      <c r="E11" s="131">
        <f t="shared" si="0"/>
        <v>431</v>
      </c>
      <c r="F11" s="127">
        <v>4.33</v>
      </c>
      <c r="G11" s="132">
        <f t="shared" si="1"/>
        <v>1959.5415</v>
      </c>
      <c r="H11" s="155">
        <v>59159</v>
      </c>
      <c r="I11" s="125">
        <f>'05'!H11</f>
        <v>58935</v>
      </c>
      <c r="J11" s="131">
        <f t="shared" si="2"/>
        <v>224</v>
      </c>
      <c r="K11" s="127">
        <v>1.6</v>
      </c>
      <c r="L11" s="132">
        <f t="shared" si="3"/>
        <v>376.32000000000005</v>
      </c>
      <c r="M11" s="133">
        <v>1.05</v>
      </c>
      <c r="N11" s="134">
        <f t="shared" si="4"/>
        <v>2335.8615</v>
      </c>
    </row>
    <row r="12" spans="1:14" ht="15.75">
      <c r="A12" s="123" t="s">
        <v>8</v>
      </c>
      <c r="B12" s="130">
        <v>93</v>
      </c>
      <c r="C12" s="155">
        <v>183678</v>
      </c>
      <c r="D12" s="125">
        <f>'05'!C12</f>
        <v>183158</v>
      </c>
      <c r="E12" s="131">
        <f t="shared" si="0"/>
        <v>520</v>
      </c>
      <c r="F12" s="127">
        <v>4.33</v>
      </c>
      <c r="G12" s="132">
        <f t="shared" si="1"/>
        <v>2364.18</v>
      </c>
      <c r="H12" s="155">
        <v>111795</v>
      </c>
      <c r="I12" s="125">
        <f>'05'!H12</f>
        <v>111447</v>
      </c>
      <c r="J12" s="131">
        <f t="shared" si="2"/>
        <v>348</v>
      </c>
      <c r="K12" s="127">
        <v>1.6</v>
      </c>
      <c r="L12" s="132">
        <f t="shared" si="3"/>
        <v>584.6400000000001</v>
      </c>
      <c r="M12" s="133">
        <v>1.05</v>
      </c>
      <c r="N12" s="134">
        <f t="shared" si="4"/>
        <v>2948.8199999999997</v>
      </c>
    </row>
    <row r="13" spans="1:14" ht="15.75">
      <c r="A13" s="123" t="s">
        <v>9</v>
      </c>
      <c r="B13" s="130">
        <v>95</v>
      </c>
      <c r="C13" s="155">
        <v>2916</v>
      </c>
      <c r="D13" s="125">
        <f>'05'!C13</f>
        <v>2650</v>
      </c>
      <c r="E13" s="131">
        <f t="shared" si="0"/>
        <v>266</v>
      </c>
      <c r="F13" s="135">
        <v>6.18</v>
      </c>
      <c r="G13" s="132">
        <f t="shared" si="1"/>
        <v>1726.074</v>
      </c>
      <c r="H13" s="182">
        <v>600</v>
      </c>
      <c r="I13" s="125">
        <f>'05'!H13</f>
        <v>559</v>
      </c>
      <c r="J13" s="131">
        <f t="shared" si="2"/>
        <v>41</v>
      </c>
      <c r="K13" s="135">
        <v>2.29</v>
      </c>
      <c r="L13" s="132">
        <f t="shared" si="3"/>
        <v>98.5845</v>
      </c>
      <c r="M13" s="133">
        <v>1.05</v>
      </c>
      <c r="N13" s="134">
        <f t="shared" si="4"/>
        <v>1824.6585</v>
      </c>
    </row>
    <row r="14" spans="1:14" ht="15.75">
      <c r="A14" s="123" t="s">
        <v>10</v>
      </c>
      <c r="B14" s="130">
        <v>96</v>
      </c>
      <c r="C14" s="155">
        <v>8526</v>
      </c>
      <c r="D14" s="125">
        <f>'05'!C14</f>
        <v>8303</v>
      </c>
      <c r="E14" s="131">
        <f t="shared" si="0"/>
        <v>223</v>
      </c>
      <c r="F14" s="127">
        <v>4.33</v>
      </c>
      <c r="G14" s="132">
        <f t="shared" si="1"/>
        <v>1013.8695</v>
      </c>
      <c r="H14" s="155">
        <v>4444</v>
      </c>
      <c r="I14" s="125">
        <f>'05'!H14</f>
        <v>4361</v>
      </c>
      <c r="J14" s="131">
        <f t="shared" si="2"/>
        <v>83</v>
      </c>
      <c r="K14" s="127">
        <v>1.6</v>
      </c>
      <c r="L14" s="132">
        <f t="shared" si="3"/>
        <v>139.44000000000003</v>
      </c>
      <c r="M14" s="133">
        <v>1.05</v>
      </c>
      <c r="N14" s="134">
        <f t="shared" si="4"/>
        <v>1153.3095</v>
      </c>
    </row>
    <row r="15" spans="1:14" ht="15.75">
      <c r="A15" s="123" t="s">
        <v>11</v>
      </c>
      <c r="B15" s="130">
        <v>97</v>
      </c>
      <c r="C15" s="155">
        <v>64236</v>
      </c>
      <c r="D15" s="125">
        <f>'05'!C15</f>
        <v>63736</v>
      </c>
      <c r="E15" s="131">
        <f t="shared" si="0"/>
        <v>500</v>
      </c>
      <c r="F15" s="127">
        <v>4.33</v>
      </c>
      <c r="G15" s="132">
        <f t="shared" si="1"/>
        <v>2273.25</v>
      </c>
      <c r="H15" s="155">
        <v>31843</v>
      </c>
      <c r="I15" s="125">
        <f>'05'!H15</f>
        <v>31735</v>
      </c>
      <c r="J15" s="131">
        <f t="shared" si="2"/>
        <v>108</v>
      </c>
      <c r="K15" s="127">
        <v>1.6</v>
      </c>
      <c r="L15" s="132">
        <f t="shared" si="3"/>
        <v>181.44000000000003</v>
      </c>
      <c r="M15" s="133">
        <v>1.05</v>
      </c>
      <c r="N15" s="134">
        <f t="shared" si="4"/>
        <v>2454.69</v>
      </c>
    </row>
    <row r="16" spans="1:14" ht="15.75">
      <c r="A16" s="123" t="s">
        <v>12</v>
      </c>
      <c r="B16" s="130">
        <v>100</v>
      </c>
      <c r="C16" s="155">
        <v>7310</v>
      </c>
      <c r="D16" s="125">
        <f>'05'!C16</f>
        <v>7229</v>
      </c>
      <c r="E16" s="131">
        <f t="shared" si="0"/>
        <v>81</v>
      </c>
      <c r="F16" s="127">
        <v>4.33</v>
      </c>
      <c r="G16" s="132">
        <f t="shared" si="1"/>
        <v>368.2665</v>
      </c>
      <c r="H16" s="155">
        <v>2613</v>
      </c>
      <c r="I16" s="125">
        <f>'05'!H16</f>
        <v>2585</v>
      </c>
      <c r="J16" s="131">
        <f t="shared" si="2"/>
        <v>28</v>
      </c>
      <c r="K16" s="127">
        <v>1.6</v>
      </c>
      <c r="L16" s="132">
        <f t="shared" si="3"/>
        <v>47.040000000000006</v>
      </c>
      <c r="M16" s="133">
        <v>1.05</v>
      </c>
      <c r="N16" s="134">
        <f t="shared" si="4"/>
        <v>415.3065</v>
      </c>
    </row>
    <row r="17" spans="1:14" ht="15.75">
      <c r="A17" s="123" t="s">
        <v>13</v>
      </c>
      <c r="B17" s="130">
        <v>102</v>
      </c>
      <c r="C17" s="155">
        <v>9350</v>
      </c>
      <c r="D17" s="125">
        <f>'05'!C17</f>
        <v>9180</v>
      </c>
      <c r="E17" s="131">
        <f t="shared" si="0"/>
        <v>170</v>
      </c>
      <c r="F17" s="127">
        <v>4.33</v>
      </c>
      <c r="G17" s="132">
        <f t="shared" si="1"/>
        <v>772.905</v>
      </c>
      <c r="H17" s="155">
        <v>15543</v>
      </c>
      <c r="I17" s="125">
        <f>'05'!H17</f>
        <v>15336</v>
      </c>
      <c r="J17" s="131">
        <f t="shared" si="2"/>
        <v>207</v>
      </c>
      <c r="K17" s="127">
        <v>1.6</v>
      </c>
      <c r="L17" s="132">
        <f t="shared" si="3"/>
        <v>347.76000000000005</v>
      </c>
      <c r="M17" s="133">
        <v>1.05</v>
      </c>
      <c r="N17" s="134">
        <f t="shared" si="4"/>
        <v>1120.665</v>
      </c>
    </row>
    <row r="18" spans="1:14" ht="15.75">
      <c r="A18" s="123" t="s">
        <v>14</v>
      </c>
      <c r="B18" s="130">
        <v>119</v>
      </c>
      <c r="C18" s="155">
        <v>10542</v>
      </c>
      <c r="D18" s="125">
        <f>'05'!C18</f>
        <v>10205</v>
      </c>
      <c r="E18" s="131">
        <f t="shared" si="0"/>
        <v>337</v>
      </c>
      <c r="F18" s="135">
        <v>3.77</v>
      </c>
      <c r="G18" s="132">
        <f t="shared" si="1"/>
        <v>1334.0145</v>
      </c>
      <c r="H18" s="182">
        <v>0</v>
      </c>
      <c r="I18" s="125">
        <f>'05'!H18</f>
        <v>0</v>
      </c>
      <c r="J18" s="131">
        <v>0</v>
      </c>
      <c r="K18" s="135">
        <v>0</v>
      </c>
      <c r="L18" s="132">
        <f t="shared" si="3"/>
        <v>0</v>
      </c>
      <c r="M18" s="133">
        <v>1.05</v>
      </c>
      <c r="N18" s="134">
        <f t="shared" si="4"/>
        <v>1334.0145</v>
      </c>
    </row>
    <row r="19" spans="1:14" ht="15.75">
      <c r="A19" s="123" t="s">
        <v>15</v>
      </c>
      <c r="B19" s="130">
        <v>121</v>
      </c>
      <c r="C19" s="155">
        <v>13374</v>
      </c>
      <c r="D19" s="125">
        <f>'05'!C19</f>
        <v>13196</v>
      </c>
      <c r="E19" s="131">
        <f t="shared" si="0"/>
        <v>178</v>
      </c>
      <c r="F19" s="135">
        <v>3.77</v>
      </c>
      <c r="G19" s="132">
        <f t="shared" si="1"/>
        <v>704.613</v>
      </c>
      <c r="H19" s="182">
        <v>0</v>
      </c>
      <c r="I19" s="125">
        <f>'05'!H19</f>
        <v>0</v>
      </c>
      <c r="J19" s="131">
        <v>0</v>
      </c>
      <c r="K19" s="135">
        <v>0</v>
      </c>
      <c r="L19" s="132">
        <f t="shared" si="3"/>
        <v>0</v>
      </c>
      <c r="M19" s="133">
        <v>1.05</v>
      </c>
      <c r="N19" s="134">
        <f t="shared" si="4"/>
        <v>704.613</v>
      </c>
    </row>
    <row r="20" spans="1:14" ht="15.75">
      <c r="A20" s="123" t="s">
        <v>16</v>
      </c>
      <c r="B20" s="130">
        <v>123</v>
      </c>
      <c r="C20" s="155">
        <v>2889</v>
      </c>
      <c r="D20" s="125">
        <f>'05'!C20</f>
        <v>2835</v>
      </c>
      <c r="E20" s="131">
        <f t="shared" si="0"/>
        <v>54</v>
      </c>
      <c r="F20" s="127">
        <v>4.33</v>
      </c>
      <c r="G20" s="132">
        <f t="shared" si="1"/>
        <v>245.51100000000002</v>
      </c>
      <c r="H20" s="155">
        <v>1041</v>
      </c>
      <c r="I20" s="125">
        <f>'05'!H20</f>
        <v>1029</v>
      </c>
      <c r="J20" s="131">
        <f t="shared" si="2"/>
        <v>12</v>
      </c>
      <c r="K20" s="127">
        <v>1.6</v>
      </c>
      <c r="L20" s="132">
        <f t="shared" si="3"/>
        <v>20.160000000000004</v>
      </c>
      <c r="M20" s="133">
        <v>1.05</v>
      </c>
      <c r="N20" s="134">
        <f t="shared" si="4"/>
        <v>265.67100000000005</v>
      </c>
    </row>
    <row r="21" spans="1:14" ht="15.75">
      <c r="A21" s="123" t="s">
        <v>17</v>
      </c>
      <c r="B21" s="130">
        <v>126</v>
      </c>
      <c r="C21" s="155">
        <v>5200</v>
      </c>
      <c r="D21" s="125">
        <f>'05'!C21</f>
        <v>5200</v>
      </c>
      <c r="E21" s="131">
        <f t="shared" si="0"/>
        <v>0</v>
      </c>
      <c r="F21" s="135">
        <v>6.18</v>
      </c>
      <c r="G21" s="132">
        <f t="shared" si="1"/>
        <v>0</v>
      </c>
      <c r="H21" s="155">
        <v>3850</v>
      </c>
      <c r="I21" s="125">
        <f>'05'!H21</f>
        <v>3900</v>
      </c>
      <c r="J21" s="131">
        <f t="shared" si="2"/>
        <v>-50</v>
      </c>
      <c r="K21" s="135">
        <v>2.29</v>
      </c>
      <c r="L21" s="132">
        <f t="shared" si="3"/>
        <v>-120.22500000000001</v>
      </c>
      <c r="M21" s="133">
        <v>1.05</v>
      </c>
      <c r="N21" s="134">
        <f t="shared" si="4"/>
        <v>-120.22500000000001</v>
      </c>
    </row>
    <row r="22" spans="1:14" ht="15.75">
      <c r="A22" s="123" t="s">
        <v>18</v>
      </c>
      <c r="B22" s="130">
        <v>142</v>
      </c>
      <c r="C22" s="155">
        <v>4305</v>
      </c>
      <c r="D22" s="125">
        <f>'05'!C22</f>
        <v>4130</v>
      </c>
      <c r="E22" s="131">
        <f t="shared" si="0"/>
        <v>175</v>
      </c>
      <c r="F22" s="135">
        <v>6.18</v>
      </c>
      <c r="G22" s="132">
        <f t="shared" si="1"/>
        <v>1135.575</v>
      </c>
      <c r="H22" s="155">
        <v>2118</v>
      </c>
      <c r="I22" s="125">
        <f>'05'!H22</f>
        <v>2060</v>
      </c>
      <c r="J22" s="131">
        <f t="shared" si="2"/>
        <v>58</v>
      </c>
      <c r="K22" s="135">
        <v>2.29</v>
      </c>
      <c r="L22" s="132">
        <f t="shared" si="3"/>
        <v>139.461</v>
      </c>
      <c r="M22" s="133">
        <v>1.05</v>
      </c>
      <c r="N22" s="134">
        <f t="shared" si="4"/>
        <v>1275.036</v>
      </c>
    </row>
    <row r="23" spans="1:14" ht="15.75">
      <c r="A23" s="123" t="s">
        <v>19</v>
      </c>
      <c r="B23" s="130">
        <v>143</v>
      </c>
      <c r="C23" s="155">
        <v>17173</v>
      </c>
      <c r="D23" s="125">
        <f>'05'!C23</f>
        <v>16500</v>
      </c>
      <c r="E23" s="131">
        <f t="shared" si="0"/>
        <v>673</v>
      </c>
      <c r="F23" s="127">
        <v>4.33</v>
      </c>
      <c r="G23" s="132">
        <f t="shared" si="1"/>
        <v>3059.7945</v>
      </c>
      <c r="H23" s="155">
        <v>9869</v>
      </c>
      <c r="I23" s="125">
        <f>'05'!H23</f>
        <v>9400</v>
      </c>
      <c r="J23" s="131">
        <f t="shared" si="2"/>
        <v>469</v>
      </c>
      <c r="K23" s="127">
        <v>1.6</v>
      </c>
      <c r="L23" s="132">
        <f t="shared" si="3"/>
        <v>787.9200000000001</v>
      </c>
      <c r="M23" s="133">
        <v>1.05</v>
      </c>
      <c r="N23" s="134">
        <f t="shared" si="4"/>
        <v>3847.7145</v>
      </c>
    </row>
    <row r="24" spans="1:14" ht="15.75">
      <c r="A24" s="123" t="s">
        <v>20</v>
      </c>
      <c r="B24" s="130">
        <v>144</v>
      </c>
      <c r="C24" s="155">
        <v>4192</v>
      </c>
      <c r="D24" s="125">
        <f>'05'!C24</f>
        <v>4096</v>
      </c>
      <c r="E24" s="131">
        <f t="shared" si="0"/>
        <v>96</v>
      </c>
      <c r="F24" s="135">
        <v>6.18</v>
      </c>
      <c r="G24" s="132">
        <f t="shared" si="1"/>
        <v>622.9440000000001</v>
      </c>
      <c r="H24" s="155">
        <v>1390</v>
      </c>
      <c r="I24" s="125">
        <f>'05'!H24</f>
        <v>1367</v>
      </c>
      <c r="J24" s="131">
        <f t="shared" si="2"/>
        <v>23</v>
      </c>
      <c r="K24" s="135">
        <v>2.29</v>
      </c>
      <c r="L24" s="132">
        <f t="shared" si="3"/>
        <v>55.30350000000001</v>
      </c>
      <c r="M24" s="133">
        <v>1.05</v>
      </c>
      <c r="N24" s="134">
        <f t="shared" si="4"/>
        <v>678.2475000000001</v>
      </c>
    </row>
    <row r="25" spans="1:14" ht="15.75">
      <c r="A25" s="123" t="s">
        <v>21</v>
      </c>
      <c r="B25" s="130">
        <v>145</v>
      </c>
      <c r="C25" s="155">
        <v>17081</v>
      </c>
      <c r="D25" s="125">
        <f>'05'!C25</f>
        <v>17072</v>
      </c>
      <c r="E25" s="131">
        <f t="shared" si="0"/>
        <v>9</v>
      </c>
      <c r="F25" s="127">
        <v>4.33</v>
      </c>
      <c r="G25" s="132">
        <f t="shared" si="1"/>
        <v>40.91850000000001</v>
      </c>
      <c r="H25" s="155">
        <v>9605</v>
      </c>
      <c r="I25" s="125">
        <f>'05'!H25</f>
        <v>9601</v>
      </c>
      <c r="J25" s="131">
        <f t="shared" si="2"/>
        <v>4</v>
      </c>
      <c r="K25" s="127">
        <v>1.6</v>
      </c>
      <c r="L25" s="132">
        <f t="shared" si="3"/>
        <v>6.720000000000001</v>
      </c>
      <c r="M25" s="133">
        <v>1.05</v>
      </c>
      <c r="N25" s="134">
        <f t="shared" si="4"/>
        <v>47.63850000000001</v>
      </c>
    </row>
    <row r="26" spans="1:14" ht="15.75">
      <c r="A26" s="123" t="s">
        <v>22</v>
      </c>
      <c r="B26" s="130">
        <v>148</v>
      </c>
      <c r="C26" s="155">
        <v>2518</v>
      </c>
      <c r="D26" s="125">
        <f>'05'!C26</f>
        <v>2459</v>
      </c>
      <c r="E26" s="131">
        <f t="shared" si="0"/>
        <v>59</v>
      </c>
      <c r="F26" s="127">
        <v>4.33</v>
      </c>
      <c r="G26" s="132">
        <f t="shared" si="1"/>
        <v>268.24350000000004</v>
      </c>
      <c r="H26" s="182">
        <v>789</v>
      </c>
      <c r="I26" s="125">
        <f>'05'!H26</f>
        <v>775</v>
      </c>
      <c r="J26" s="131">
        <f t="shared" si="2"/>
        <v>14</v>
      </c>
      <c r="K26" s="127">
        <v>1.6</v>
      </c>
      <c r="L26" s="132">
        <f t="shared" si="3"/>
        <v>23.520000000000003</v>
      </c>
      <c r="M26" s="133">
        <v>1.05</v>
      </c>
      <c r="N26" s="134">
        <f t="shared" si="4"/>
        <v>291.7635</v>
      </c>
    </row>
    <row r="27" spans="1:14" ht="15.75">
      <c r="A27" s="123" t="s">
        <v>23</v>
      </c>
      <c r="B27" s="130">
        <v>151</v>
      </c>
      <c r="C27" s="155">
        <v>11040</v>
      </c>
      <c r="D27" s="125">
        <f>'05'!C27</f>
        <v>10766</v>
      </c>
      <c r="E27" s="131">
        <f t="shared" si="0"/>
        <v>274</v>
      </c>
      <c r="F27" s="127">
        <v>4.33</v>
      </c>
      <c r="G27" s="132">
        <f t="shared" si="1"/>
        <v>1245.741</v>
      </c>
      <c r="H27" s="155">
        <v>4634</v>
      </c>
      <c r="I27" s="125">
        <f>'05'!H27</f>
        <v>4488</v>
      </c>
      <c r="J27" s="131">
        <f t="shared" si="2"/>
        <v>146</v>
      </c>
      <c r="K27" s="127">
        <v>1.6</v>
      </c>
      <c r="L27" s="132">
        <f t="shared" si="3"/>
        <v>245.28000000000003</v>
      </c>
      <c r="M27" s="133">
        <v>1.05</v>
      </c>
      <c r="N27" s="134">
        <f t="shared" si="4"/>
        <v>1491.021</v>
      </c>
    </row>
    <row r="28" spans="1:14" ht="15.75">
      <c r="A28" s="123" t="s">
        <v>24</v>
      </c>
      <c r="B28" s="130">
        <v>153</v>
      </c>
      <c r="C28" s="155">
        <v>144851</v>
      </c>
      <c r="D28" s="125">
        <f>'05'!C28</f>
        <v>144424</v>
      </c>
      <c r="E28" s="131">
        <f t="shared" si="0"/>
        <v>427</v>
      </c>
      <c r="F28" s="127">
        <v>4.33</v>
      </c>
      <c r="G28" s="132">
        <f t="shared" si="1"/>
        <v>1941.3555000000001</v>
      </c>
      <c r="H28" s="155">
        <v>93001</v>
      </c>
      <c r="I28" s="125">
        <f>'05'!H28</f>
        <v>92660</v>
      </c>
      <c r="J28" s="131">
        <f t="shared" si="2"/>
        <v>341</v>
      </c>
      <c r="K28" s="127">
        <v>1.6</v>
      </c>
      <c r="L28" s="132">
        <f t="shared" si="3"/>
        <v>572.88</v>
      </c>
      <c r="M28" s="133">
        <v>1.05</v>
      </c>
      <c r="N28" s="134">
        <f t="shared" si="4"/>
        <v>2514.2355000000002</v>
      </c>
    </row>
    <row r="29" spans="1:14" ht="15.75">
      <c r="A29" s="123" t="s">
        <v>25</v>
      </c>
      <c r="B29" s="130">
        <v>155</v>
      </c>
      <c r="C29" s="155">
        <v>192531</v>
      </c>
      <c r="D29" s="125">
        <f>'05'!C29</f>
        <v>192086</v>
      </c>
      <c r="E29" s="131">
        <f t="shared" si="0"/>
        <v>445</v>
      </c>
      <c r="F29" s="127">
        <v>4.33</v>
      </c>
      <c r="G29" s="132">
        <f t="shared" si="1"/>
        <v>2023.1925</v>
      </c>
      <c r="H29" s="155">
        <v>112289</v>
      </c>
      <c r="I29" s="125">
        <f>'05'!H29</f>
        <v>111987</v>
      </c>
      <c r="J29" s="131">
        <f t="shared" si="2"/>
        <v>302</v>
      </c>
      <c r="K29" s="127">
        <v>1.6</v>
      </c>
      <c r="L29" s="132">
        <f t="shared" si="3"/>
        <v>507.36000000000007</v>
      </c>
      <c r="M29" s="133">
        <v>1.05</v>
      </c>
      <c r="N29" s="134">
        <f t="shared" si="4"/>
        <v>2530.5525000000002</v>
      </c>
    </row>
    <row r="30" spans="1:14" ht="15.75">
      <c r="A30" s="123" t="s">
        <v>26</v>
      </c>
      <c r="B30" s="130">
        <v>158</v>
      </c>
      <c r="C30" s="155">
        <v>33193</v>
      </c>
      <c r="D30" s="125">
        <f>'05'!C30</f>
        <v>32834</v>
      </c>
      <c r="E30" s="131">
        <f t="shared" si="0"/>
        <v>359</v>
      </c>
      <c r="F30" s="127">
        <v>4.33</v>
      </c>
      <c r="G30" s="132">
        <f t="shared" si="1"/>
        <v>1632.1935</v>
      </c>
      <c r="H30" s="155">
        <v>14281</v>
      </c>
      <c r="I30" s="125">
        <f>'05'!H30</f>
        <v>14111</v>
      </c>
      <c r="J30" s="131">
        <f t="shared" si="2"/>
        <v>170</v>
      </c>
      <c r="K30" s="127">
        <v>1.6</v>
      </c>
      <c r="L30" s="132">
        <f t="shared" si="3"/>
        <v>285.6</v>
      </c>
      <c r="M30" s="133">
        <v>1.05</v>
      </c>
      <c r="N30" s="134">
        <f t="shared" si="4"/>
        <v>1917.7935000000002</v>
      </c>
    </row>
    <row r="31" spans="1:14" ht="15.75">
      <c r="A31" s="123" t="s">
        <v>27</v>
      </c>
      <c r="B31" s="130">
        <v>159</v>
      </c>
      <c r="C31" s="155">
        <v>30053</v>
      </c>
      <c r="D31" s="125">
        <f>'05'!C31</f>
        <v>29786</v>
      </c>
      <c r="E31" s="131">
        <f t="shared" si="0"/>
        <v>267</v>
      </c>
      <c r="F31" s="127">
        <v>4.33</v>
      </c>
      <c r="G31" s="132">
        <f t="shared" si="1"/>
        <v>1213.9155</v>
      </c>
      <c r="H31" s="155">
        <v>13514</v>
      </c>
      <c r="I31" s="125">
        <f>'05'!H31</f>
        <v>13394</v>
      </c>
      <c r="J31" s="131">
        <f t="shared" si="2"/>
        <v>120</v>
      </c>
      <c r="K31" s="127">
        <v>1.6</v>
      </c>
      <c r="L31" s="132">
        <f t="shared" si="3"/>
        <v>201.60000000000002</v>
      </c>
      <c r="M31" s="133">
        <v>1.05</v>
      </c>
      <c r="N31" s="134">
        <f t="shared" si="4"/>
        <v>1415.5155</v>
      </c>
    </row>
    <row r="32" spans="1:14" ht="15.75">
      <c r="A32" s="123" t="s">
        <v>28</v>
      </c>
      <c r="B32" s="130">
        <v>160</v>
      </c>
      <c r="C32" s="155">
        <v>37381</v>
      </c>
      <c r="D32" s="125">
        <f>'05'!C32</f>
        <v>36627</v>
      </c>
      <c r="E32" s="131">
        <f t="shared" si="0"/>
        <v>754</v>
      </c>
      <c r="F32" s="127">
        <v>4.33</v>
      </c>
      <c r="G32" s="132">
        <f t="shared" si="1"/>
        <v>3428.061</v>
      </c>
      <c r="H32" s="155">
        <v>22851</v>
      </c>
      <c r="I32" s="125">
        <f>'05'!H32</f>
        <v>22345</v>
      </c>
      <c r="J32" s="131">
        <f t="shared" si="2"/>
        <v>506</v>
      </c>
      <c r="K32" s="127">
        <v>1.6</v>
      </c>
      <c r="L32" s="132">
        <f t="shared" si="3"/>
        <v>850.0800000000002</v>
      </c>
      <c r="M32" s="133">
        <v>1.05</v>
      </c>
      <c r="N32" s="134">
        <f t="shared" si="4"/>
        <v>4278.1410000000005</v>
      </c>
    </row>
    <row r="33" spans="1:14" ht="15.75">
      <c r="A33" s="123" t="s">
        <v>29</v>
      </c>
      <c r="B33" s="130">
        <v>161</v>
      </c>
      <c r="C33" s="182">
        <v>149</v>
      </c>
      <c r="D33" s="125">
        <f>'05'!C33</f>
        <v>118</v>
      </c>
      <c r="E33" s="131">
        <f t="shared" si="0"/>
        <v>31</v>
      </c>
      <c r="F33" s="135">
        <v>6.18</v>
      </c>
      <c r="G33" s="132">
        <f t="shared" si="1"/>
        <v>201.15900000000002</v>
      </c>
      <c r="H33" s="182">
        <v>26</v>
      </c>
      <c r="I33" s="125">
        <f>'05'!H33</f>
        <v>26</v>
      </c>
      <c r="J33" s="131">
        <f t="shared" si="2"/>
        <v>0</v>
      </c>
      <c r="K33" s="135">
        <v>2.29</v>
      </c>
      <c r="L33" s="132">
        <f t="shared" si="3"/>
        <v>0</v>
      </c>
      <c r="M33" s="133">
        <v>1.05</v>
      </c>
      <c r="N33" s="134">
        <f t="shared" si="4"/>
        <v>201.15900000000002</v>
      </c>
    </row>
    <row r="34" spans="1:14" ht="15.75">
      <c r="A34" s="123" t="s">
        <v>30</v>
      </c>
      <c r="B34" s="130">
        <v>163</v>
      </c>
      <c r="C34" s="155">
        <v>42000</v>
      </c>
      <c r="D34" s="125">
        <f>'05'!C34</f>
        <v>42000</v>
      </c>
      <c r="E34" s="131">
        <f t="shared" si="0"/>
        <v>0</v>
      </c>
      <c r="F34" s="127">
        <v>4.33</v>
      </c>
      <c r="G34" s="132">
        <f t="shared" si="1"/>
        <v>0</v>
      </c>
      <c r="H34" s="155">
        <v>27474</v>
      </c>
      <c r="I34" s="125">
        <f>'05'!H34</f>
        <v>28000</v>
      </c>
      <c r="J34" s="131">
        <f t="shared" si="2"/>
        <v>-526</v>
      </c>
      <c r="K34" s="127">
        <v>1.6</v>
      </c>
      <c r="L34" s="132">
        <f t="shared" si="3"/>
        <v>-883.6800000000002</v>
      </c>
      <c r="M34" s="133">
        <v>1.05</v>
      </c>
      <c r="N34" s="134">
        <f t="shared" si="4"/>
        <v>-883.6800000000002</v>
      </c>
    </row>
    <row r="35" spans="1:14" ht="15.75">
      <c r="A35" s="123" t="s">
        <v>31</v>
      </c>
      <c r="B35" s="130">
        <v>164</v>
      </c>
      <c r="C35" s="155">
        <v>11295</v>
      </c>
      <c r="D35" s="125">
        <f>'05'!C35</f>
        <v>11220</v>
      </c>
      <c r="E35" s="131">
        <f t="shared" si="0"/>
        <v>75</v>
      </c>
      <c r="F35" s="127">
        <v>4.33</v>
      </c>
      <c r="G35" s="132">
        <f t="shared" si="1"/>
        <v>340.9875</v>
      </c>
      <c r="H35" s="155">
        <v>10196</v>
      </c>
      <c r="I35" s="125">
        <f>'05'!H35</f>
        <v>10157</v>
      </c>
      <c r="J35" s="131">
        <f t="shared" si="2"/>
        <v>39</v>
      </c>
      <c r="K35" s="127">
        <v>1.6</v>
      </c>
      <c r="L35" s="132">
        <f t="shared" si="3"/>
        <v>65.52000000000001</v>
      </c>
      <c r="M35" s="133">
        <v>1.05</v>
      </c>
      <c r="N35" s="134">
        <f t="shared" si="4"/>
        <v>406.50750000000005</v>
      </c>
    </row>
    <row r="36" spans="1:14" ht="15.75">
      <c r="A36" s="123" t="s">
        <v>32</v>
      </c>
      <c r="B36" s="130">
        <v>165</v>
      </c>
      <c r="C36" s="155">
        <v>104198</v>
      </c>
      <c r="D36" s="125">
        <f>'05'!C36</f>
        <v>103801</v>
      </c>
      <c r="E36" s="131">
        <f t="shared" si="0"/>
        <v>397</v>
      </c>
      <c r="F36" s="127">
        <v>4.33</v>
      </c>
      <c r="G36" s="132">
        <f t="shared" si="1"/>
        <v>1804.9605000000001</v>
      </c>
      <c r="H36" s="155">
        <v>67291</v>
      </c>
      <c r="I36" s="125">
        <f>'05'!H36</f>
        <v>67028</v>
      </c>
      <c r="J36" s="131">
        <f t="shared" si="2"/>
        <v>263</v>
      </c>
      <c r="K36" s="127">
        <v>1.6</v>
      </c>
      <c r="L36" s="132">
        <f t="shared" si="3"/>
        <v>441.8400000000001</v>
      </c>
      <c r="M36" s="133">
        <v>1.05</v>
      </c>
      <c r="N36" s="134">
        <f t="shared" si="4"/>
        <v>2246.8005000000003</v>
      </c>
    </row>
    <row r="37" spans="1:14" ht="15.75">
      <c r="A37" s="123" t="s">
        <v>33</v>
      </c>
      <c r="B37" s="130">
        <v>169</v>
      </c>
      <c r="C37" s="155">
        <v>42416</v>
      </c>
      <c r="D37" s="125">
        <f>'05'!C37</f>
        <v>42130</v>
      </c>
      <c r="E37" s="131">
        <f t="shared" si="0"/>
        <v>286</v>
      </c>
      <c r="F37" s="127">
        <v>4.33</v>
      </c>
      <c r="G37" s="132">
        <f t="shared" si="1"/>
        <v>1300.299</v>
      </c>
      <c r="H37" s="155">
        <v>22897</v>
      </c>
      <c r="I37" s="125">
        <f>'05'!H37</f>
        <v>22771</v>
      </c>
      <c r="J37" s="131">
        <f t="shared" si="2"/>
        <v>126</v>
      </c>
      <c r="K37" s="127">
        <v>1.6</v>
      </c>
      <c r="L37" s="132">
        <f t="shared" si="3"/>
        <v>211.68000000000004</v>
      </c>
      <c r="M37" s="133">
        <v>1.05</v>
      </c>
      <c r="N37" s="134">
        <f t="shared" si="4"/>
        <v>1511.979</v>
      </c>
    </row>
    <row r="38" spans="1:14" ht="15.75">
      <c r="A38" s="123" t="s">
        <v>34</v>
      </c>
      <c r="B38" s="130">
        <v>170</v>
      </c>
      <c r="C38" s="155">
        <v>40800</v>
      </c>
      <c r="D38" s="125">
        <f>'05'!C38</f>
        <v>40500</v>
      </c>
      <c r="E38" s="131">
        <f t="shared" si="0"/>
        <v>300</v>
      </c>
      <c r="F38" s="127">
        <v>4.33</v>
      </c>
      <c r="G38" s="132">
        <f t="shared" si="1"/>
        <v>1363.95</v>
      </c>
      <c r="H38" s="155">
        <v>41300</v>
      </c>
      <c r="I38" s="125">
        <f>'05'!H38</f>
        <v>41400</v>
      </c>
      <c r="J38" s="131">
        <f t="shared" si="2"/>
        <v>-100</v>
      </c>
      <c r="K38" s="127">
        <v>1.6</v>
      </c>
      <c r="L38" s="132">
        <f t="shared" si="3"/>
        <v>-168</v>
      </c>
      <c r="M38" s="133">
        <v>1.05</v>
      </c>
      <c r="N38" s="134">
        <f t="shared" si="4"/>
        <v>1195.95</v>
      </c>
    </row>
    <row r="39" spans="1:14" ht="15.75">
      <c r="A39" s="123" t="s">
        <v>35</v>
      </c>
      <c r="B39" s="130">
        <v>173</v>
      </c>
      <c r="C39" s="155">
        <v>19365</v>
      </c>
      <c r="D39" s="125">
        <f>'05'!C39</f>
        <v>19263</v>
      </c>
      <c r="E39" s="131">
        <f t="shared" si="0"/>
        <v>102</v>
      </c>
      <c r="F39" s="127">
        <v>4.33</v>
      </c>
      <c r="G39" s="132">
        <f t="shared" si="1"/>
        <v>463.74300000000005</v>
      </c>
      <c r="H39" s="155">
        <v>11115</v>
      </c>
      <c r="I39" s="125">
        <f>'05'!H39</f>
        <v>11059</v>
      </c>
      <c r="J39" s="131">
        <f t="shared" si="2"/>
        <v>56</v>
      </c>
      <c r="K39" s="127">
        <v>1.6</v>
      </c>
      <c r="L39" s="132">
        <f t="shared" si="3"/>
        <v>94.08000000000001</v>
      </c>
      <c r="M39" s="133">
        <v>1.05</v>
      </c>
      <c r="N39" s="134">
        <f t="shared" si="4"/>
        <v>557.8230000000001</v>
      </c>
    </row>
    <row r="40" spans="1:14" ht="15.75">
      <c r="A40" s="123" t="s">
        <v>36</v>
      </c>
      <c r="B40" s="130">
        <v>178</v>
      </c>
      <c r="C40" s="155">
        <v>186700</v>
      </c>
      <c r="D40" s="125">
        <f>'05'!C40</f>
        <v>185988</v>
      </c>
      <c r="E40" s="131">
        <f t="shared" si="0"/>
        <v>712</v>
      </c>
      <c r="F40" s="127">
        <v>4.33</v>
      </c>
      <c r="G40" s="132">
        <f t="shared" si="1"/>
        <v>3237.108</v>
      </c>
      <c r="H40" s="155">
        <v>117461</v>
      </c>
      <c r="I40" s="125">
        <f>'05'!H40</f>
        <v>116563</v>
      </c>
      <c r="J40" s="131">
        <f t="shared" si="2"/>
        <v>898</v>
      </c>
      <c r="K40" s="127">
        <v>1.6</v>
      </c>
      <c r="L40" s="132">
        <f t="shared" si="3"/>
        <v>1508.6400000000003</v>
      </c>
      <c r="M40" s="133">
        <v>1.05</v>
      </c>
      <c r="N40" s="134">
        <f t="shared" si="4"/>
        <v>4745.7480000000005</v>
      </c>
    </row>
    <row r="41" spans="1:14" ht="15.75">
      <c r="A41" s="123" t="s">
        <v>37</v>
      </c>
      <c r="B41" s="130">
        <v>180</v>
      </c>
      <c r="C41" s="155">
        <v>120372</v>
      </c>
      <c r="D41" s="125">
        <f>'05'!C41</f>
        <v>120115</v>
      </c>
      <c r="E41" s="131">
        <f t="shared" si="0"/>
        <v>257</v>
      </c>
      <c r="F41" s="127">
        <v>4.33</v>
      </c>
      <c r="G41" s="132">
        <f t="shared" si="1"/>
        <v>1168.4505000000001</v>
      </c>
      <c r="H41" s="155">
        <v>61438</v>
      </c>
      <c r="I41" s="125">
        <f>'05'!H41</f>
        <v>61326</v>
      </c>
      <c r="J41" s="131">
        <f t="shared" si="2"/>
        <v>112</v>
      </c>
      <c r="K41" s="127">
        <v>1.6</v>
      </c>
      <c r="L41" s="132">
        <f t="shared" si="3"/>
        <v>188.16000000000003</v>
      </c>
      <c r="M41" s="133">
        <v>1.05</v>
      </c>
      <c r="N41" s="134">
        <f t="shared" si="4"/>
        <v>1356.6105000000002</v>
      </c>
    </row>
    <row r="42" spans="1:14" ht="15.75">
      <c r="A42" s="123" t="s">
        <v>38</v>
      </c>
      <c r="B42" s="130">
        <v>182</v>
      </c>
      <c r="C42" s="155">
        <v>39566</v>
      </c>
      <c r="D42" s="125">
        <f>'05'!C42</f>
        <v>39166</v>
      </c>
      <c r="E42" s="131">
        <f t="shared" si="0"/>
        <v>400</v>
      </c>
      <c r="F42" s="135">
        <v>6.18</v>
      </c>
      <c r="G42" s="132">
        <f t="shared" si="1"/>
        <v>2595.6</v>
      </c>
      <c r="H42" s="155">
        <v>10668</v>
      </c>
      <c r="I42" s="125">
        <f>'05'!H42</f>
        <v>10547</v>
      </c>
      <c r="J42" s="131">
        <f t="shared" si="2"/>
        <v>121</v>
      </c>
      <c r="K42" s="135">
        <v>2.29</v>
      </c>
      <c r="L42" s="132">
        <f t="shared" si="3"/>
        <v>290.9445</v>
      </c>
      <c r="M42" s="133">
        <v>1.05</v>
      </c>
      <c r="N42" s="134">
        <f t="shared" si="4"/>
        <v>2886.5445</v>
      </c>
    </row>
    <row r="43" spans="1:14" ht="15.75">
      <c r="A43" s="123" t="s">
        <v>39</v>
      </c>
      <c r="B43" s="130">
        <v>185</v>
      </c>
      <c r="C43" s="182">
        <v>782</v>
      </c>
      <c r="D43" s="125">
        <f>'05'!C43</f>
        <v>774</v>
      </c>
      <c r="E43" s="131">
        <f t="shared" si="0"/>
        <v>8</v>
      </c>
      <c r="F43" s="127">
        <v>4.33</v>
      </c>
      <c r="G43" s="132">
        <f t="shared" si="1"/>
        <v>36.372</v>
      </c>
      <c r="H43" s="182">
        <v>436</v>
      </c>
      <c r="I43" s="125">
        <f>'05'!H43</f>
        <v>432</v>
      </c>
      <c r="J43" s="131">
        <f t="shared" si="2"/>
        <v>4</v>
      </c>
      <c r="K43" s="127">
        <v>1.6</v>
      </c>
      <c r="L43" s="132">
        <f t="shared" si="3"/>
        <v>6.720000000000001</v>
      </c>
      <c r="M43" s="133">
        <v>1.05</v>
      </c>
      <c r="N43" s="134">
        <f t="shared" si="4"/>
        <v>43.092</v>
      </c>
    </row>
    <row r="44" spans="1:14" ht="15.75">
      <c r="A44" s="123" t="s">
        <v>40</v>
      </c>
      <c r="B44" s="130">
        <v>187</v>
      </c>
      <c r="C44" s="155">
        <v>63569</v>
      </c>
      <c r="D44" s="125">
        <f>'05'!C44</f>
        <v>63185</v>
      </c>
      <c r="E44" s="131">
        <f t="shared" si="0"/>
        <v>384</v>
      </c>
      <c r="F44" s="127">
        <v>4.33</v>
      </c>
      <c r="G44" s="132">
        <f t="shared" si="1"/>
        <v>1745.8560000000002</v>
      </c>
      <c r="H44" s="155">
        <v>40544</v>
      </c>
      <c r="I44" s="125">
        <f>'05'!H44</f>
        <v>40268</v>
      </c>
      <c r="J44" s="131">
        <f t="shared" si="2"/>
        <v>276</v>
      </c>
      <c r="K44" s="127">
        <v>1.6</v>
      </c>
      <c r="L44" s="132">
        <f t="shared" si="3"/>
        <v>463.68000000000006</v>
      </c>
      <c r="M44" s="133">
        <v>1.05</v>
      </c>
      <c r="N44" s="134">
        <f t="shared" si="4"/>
        <v>2209.536</v>
      </c>
    </row>
    <row r="45" spans="1:14" ht="15.75">
      <c r="A45" s="123" t="s">
        <v>41</v>
      </c>
      <c r="B45" s="130">
        <v>201</v>
      </c>
      <c r="C45" s="155">
        <v>2023</v>
      </c>
      <c r="D45" s="125">
        <f>'05'!C45</f>
        <v>1983</v>
      </c>
      <c r="E45" s="131">
        <f t="shared" si="0"/>
        <v>40</v>
      </c>
      <c r="F45" s="135">
        <v>6.18</v>
      </c>
      <c r="G45" s="132">
        <f t="shared" si="1"/>
        <v>259.56</v>
      </c>
      <c r="H45" s="155">
        <v>1097</v>
      </c>
      <c r="I45" s="125">
        <f>'05'!H45</f>
        <v>1080</v>
      </c>
      <c r="J45" s="131">
        <f t="shared" si="2"/>
        <v>17</v>
      </c>
      <c r="K45" s="135">
        <v>2.29</v>
      </c>
      <c r="L45" s="132">
        <f t="shared" si="3"/>
        <v>40.87650000000001</v>
      </c>
      <c r="M45" s="133">
        <v>1.05</v>
      </c>
      <c r="N45" s="134">
        <f t="shared" si="4"/>
        <v>300.4365</v>
      </c>
    </row>
    <row r="46" spans="1:14" ht="15.75">
      <c r="A46" s="123" t="s">
        <v>42</v>
      </c>
      <c r="B46" s="130">
        <v>202</v>
      </c>
      <c r="C46" s="155">
        <v>18443</v>
      </c>
      <c r="D46" s="125">
        <f>'05'!C46</f>
        <v>17922</v>
      </c>
      <c r="E46" s="131">
        <f t="shared" si="0"/>
        <v>521</v>
      </c>
      <c r="F46" s="135">
        <v>6.18</v>
      </c>
      <c r="G46" s="132">
        <f t="shared" si="1"/>
        <v>3380.7690000000002</v>
      </c>
      <c r="H46" s="155">
        <v>8466</v>
      </c>
      <c r="I46" s="125">
        <f>'05'!H46</f>
        <v>8220</v>
      </c>
      <c r="J46" s="131">
        <f t="shared" si="2"/>
        <v>246</v>
      </c>
      <c r="K46" s="135">
        <v>2.29</v>
      </c>
      <c r="L46" s="132">
        <f t="shared" si="3"/>
        <v>591.5070000000001</v>
      </c>
      <c r="M46" s="133">
        <v>1.05</v>
      </c>
      <c r="N46" s="134">
        <f t="shared" si="4"/>
        <v>3972.2760000000003</v>
      </c>
    </row>
    <row r="47" spans="1:14" ht="15.75">
      <c r="A47" s="123" t="s">
        <v>43</v>
      </c>
      <c r="B47" s="130">
        <v>203</v>
      </c>
      <c r="C47" s="155">
        <v>3514</v>
      </c>
      <c r="D47" s="125">
        <f>'05'!C47</f>
        <v>3304</v>
      </c>
      <c r="E47" s="131">
        <f t="shared" si="0"/>
        <v>210</v>
      </c>
      <c r="F47" s="135">
        <v>6.18</v>
      </c>
      <c r="G47" s="132">
        <f t="shared" si="1"/>
        <v>1362.6899999999998</v>
      </c>
      <c r="H47" s="182">
        <v>647</v>
      </c>
      <c r="I47" s="125">
        <f>'05'!H47</f>
        <v>629</v>
      </c>
      <c r="J47" s="131">
        <f t="shared" si="2"/>
        <v>18</v>
      </c>
      <c r="K47" s="135">
        <v>2.29</v>
      </c>
      <c r="L47" s="132">
        <f t="shared" si="3"/>
        <v>43.281000000000006</v>
      </c>
      <c r="M47" s="133">
        <v>1.05</v>
      </c>
      <c r="N47" s="134">
        <f t="shared" si="4"/>
        <v>1405.9709999999998</v>
      </c>
    </row>
    <row r="48" spans="1:14" ht="15.75">
      <c r="A48" s="123" t="s">
        <v>39</v>
      </c>
      <c r="B48" s="130">
        <v>204</v>
      </c>
      <c r="C48" s="155">
        <v>62412</v>
      </c>
      <c r="D48" s="125">
        <f>'05'!C48</f>
        <v>62085</v>
      </c>
      <c r="E48" s="131">
        <f t="shared" si="0"/>
        <v>327</v>
      </c>
      <c r="F48" s="127">
        <v>4.33</v>
      </c>
      <c r="G48" s="132">
        <f t="shared" si="1"/>
        <v>1486.7055</v>
      </c>
      <c r="H48" s="155">
        <v>38883</v>
      </c>
      <c r="I48" s="125">
        <f>'05'!H48</f>
        <v>38685</v>
      </c>
      <c r="J48" s="131">
        <f t="shared" si="2"/>
        <v>198</v>
      </c>
      <c r="K48" s="127">
        <v>1.6</v>
      </c>
      <c r="L48" s="132">
        <f t="shared" si="3"/>
        <v>332.64000000000004</v>
      </c>
      <c r="M48" s="133">
        <v>1.05</v>
      </c>
      <c r="N48" s="134">
        <f t="shared" si="4"/>
        <v>1819.3455000000001</v>
      </c>
    </row>
    <row r="49" spans="1:14" ht="15.75">
      <c r="A49" s="123" t="s">
        <v>44</v>
      </c>
      <c r="B49" s="130">
        <v>205</v>
      </c>
      <c r="C49" s="155">
        <v>3713</v>
      </c>
      <c r="D49" s="125">
        <f>'05'!C49</f>
        <v>3456</v>
      </c>
      <c r="E49" s="131">
        <f t="shared" si="0"/>
        <v>257</v>
      </c>
      <c r="F49" s="127">
        <v>4.33</v>
      </c>
      <c r="G49" s="132">
        <f t="shared" si="1"/>
        <v>1168.4505000000001</v>
      </c>
      <c r="H49" s="182">
        <v>988</v>
      </c>
      <c r="I49" s="125">
        <f>'05'!H49</f>
        <v>919</v>
      </c>
      <c r="J49" s="131">
        <f t="shared" si="2"/>
        <v>69</v>
      </c>
      <c r="K49" s="127">
        <v>1.6</v>
      </c>
      <c r="L49" s="132">
        <f t="shared" si="3"/>
        <v>115.92000000000002</v>
      </c>
      <c r="M49" s="133">
        <v>1.05</v>
      </c>
      <c r="N49" s="134">
        <f t="shared" si="4"/>
        <v>1284.3705000000002</v>
      </c>
    </row>
    <row r="50" spans="1:14" ht="15.75">
      <c r="A50" s="123" t="s">
        <v>45</v>
      </c>
      <c r="B50" s="130">
        <v>210</v>
      </c>
      <c r="C50" s="155">
        <v>64929</v>
      </c>
      <c r="D50" s="125">
        <f>'05'!C50</f>
        <v>64660</v>
      </c>
      <c r="E50" s="131">
        <f t="shared" si="0"/>
        <v>269</v>
      </c>
      <c r="F50" s="127">
        <v>4.33</v>
      </c>
      <c r="G50" s="132">
        <f t="shared" si="1"/>
        <v>1223.0085</v>
      </c>
      <c r="H50" s="155">
        <v>81928</v>
      </c>
      <c r="I50" s="125">
        <f>'05'!H50</f>
        <v>81838</v>
      </c>
      <c r="J50" s="131">
        <f t="shared" si="2"/>
        <v>90</v>
      </c>
      <c r="K50" s="127">
        <v>1.6</v>
      </c>
      <c r="L50" s="132">
        <f t="shared" si="3"/>
        <v>151.20000000000002</v>
      </c>
      <c r="M50" s="133">
        <v>1.05</v>
      </c>
      <c r="N50" s="134">
        <f t="shared" si="4"/>
        <v>1374.2085</v>
      </c>
    </row>
    <row r="51" spans="1:14" ht="15.75">
      <c r="A51" s="123" t="s">
        <v>46</v>
      </c>
      <c r="B51" s="130">
        <v>211</v>
      </c>
      <c r="C51" s="182">
        <v>127</v>
      </c>
      <c r="D51" s="125">
        <f>'05'!C51</f>
        <v>127</v>
      </c>
      <c r="E51" s="131">
        <f t="shared" si="0"/>
        <v>0</v>
      </c>
      <c r="F51" s="127">
        <v>4.33</v>
      </c>
      <c r="G51" s="132">
        <f t="shared" si="1"/>
        <v>0</v>
      </c>
      <c r="H51" s="155">
        <v>2256</v>
      </c>
      <c r="I51" s="125">
        <f>'05'!H51</f>
        <v>2256</v>
      </c>
      <c r="J51" s="131">
        <f t="shared" si="2"/>
        <v>0</v>
      </c>
      <c r="K51" s="127">
        <v>1.6</v>
      </c>
      <c r="L51" s="132">
        <f t="shared" si="3"/>
        <v>0</v>
      </c>
      <c r="M51" s="133">
        <v>1.05</v>
      </c>
      <c r="N51" s="134">
        <f t="shared" si="4"/>
        <v>0</v>
      </c>
    </row>
    <row r="52" spans="1:14" ht="15.75">
      <c r="A52" s="123" t="s">
        <v>46</v>
      </c>
      <c r="B52" s="130">
        <v>212</v>
      </c>
      <c r="C52" s="155">
        <v>89053</v>
      </c>
      <c r="D52" s="125">
        <f>'05'!C52</f>
        <v>88425</v>
      </c>
      <c r="E52" s="131">
        <f t="shared" si="0"/>
        <v>628</v>
      </c>
      <c r="F52" s="127">
        <v>4.33</v>
      </c>
      <c r="G52" s="132">
        <f t="shared" si="1"/>
        <v>2855.2019999999998</v>
      </c>
      <c r="H52" s="155">
        <v>52685</v>
      </c>
      <c r="I52" s="125">
        <f>'05'!H52</f>
        <v>52384</v>
      </c>
      <c r="J52" s="131">
        <f t="shared" si="2"/>
        <v>301</v>
      </c>
      <c r="K52" s="127">
        <v>1.6</v>
      </c>
      <c r="L52" s="132">
        <f t="shared" si="3"/>
        <v>505.68000000000006</v>
      </c>
      <c r="M52" s="133">
        <v>1.05</v>
      </c>
      <c r="N52" s="134">
        <f t="shared" si="4"/>
        <v>3360.8819999999996</v>
      </c>
    </row>
    <row r="53" spans="1:14" ht="15.75">
      <c r="A53" s="123" t="s">
        <v>24</v>
      </c>
      <c r="B53" s="130">
        <v>232</v>
      </c>
      <c r="C53" s="155">
        <v>4599</v>
      </c>
      <c r="D53" s="125">
        <f>'05'!C53</f>
        <v>4529</v>
      </c>
      <c r="E53" s="131">
        <f t="shared" si="0"/>
        <v>70</v>
      </c>
      <c r="F53" s="127">
        <v>4.33</v>
      </c>
      <c r="G53" s="132">
        <f t="shared" si="1"/>
        <v>318.255</v>
      </c>
      <c r="H53" s="155">
        <v>3950</v>
      </c>
      <c r="I53" s="125">
        <f>'05'!H53</f>
        <v>3922</v>
      </c>
      <c r="J53" s="131">
        <f t="shared" si="2"/>
        <v>28</v>
      </c>
      <c r="K53" s="127">
        <v>1.6</v>
      </c>
      <c r="L53" s="132">
        <f t="shared" si="3"/>
        <v>47.040000000000006</v>
      </c>
      <c r="M53" s="133">
        <v>1.05</v>
      </c>
      <c r="N53" s="134">
        <f t="shared" si="4"/>
        <v>365.295</v>
      </c>
    </row>
    <row r="54" spans="1:14" ht="16.5" thickBot="1">
      <c r="A54" s="159" t="s">
        <v>47</v>
      </c>
      <c r="B54" s="136">
        <v>233</v>
      </c>
      <c r="C54" s="155">
        <v>13705</v>
      </c>
      <c r="D54" s="137">
        <f>'05'!C54</f>
        <v>13627</v>
      </c>
      <c r="E54" s="138">
        <f t="shared" si="0"/>
        <v>78</v>
      </c>
      <c r="F54" s="139">
        <v>4.33</v>
      </c>
      <c r="G54" s="139">
        <f t="shared" si="1"/>
        <v>354.627</v>
      </c>
      <c r="H54" s="155">
        <v>6801</v>
      </c>
      <c r="I54" s="137">
        <f>'05'!H54</f>
        <v>6793</v>
      </c>
      <c r="J54" s="138">
        <f t="shared" si="2"/>
        <v>8</v>
      </c>
      <c r="K54" s="139">
        <v>1.6</v>
      </c>
      <c r="L54" s="139">
        <f t="shared" si="3"/>
        <v>13.440000000000001</v>
      </c>
      <c r="M54" s="140">
        <v>1.05</v>
      </c>
      <c r="N54" s="141">
        <f t="shared" si="4"/>
        <v>368.067</v>
      </c>
    </row>
    <row r="55" spans="5:13" ht="15">
      <c r="E55" s="23">
        <f>SUM(E4:E54)</f>
        <v>12866</v>
      </c>
      <c r="J55" s="23">
        <f>SUM(J4:J54)</f>
        <v>5912</v>
      </c>
      <c r="M55" s="20">
        <f>(E55+J55)*1.05</f>
        <v>19716.9</v>
      </c>
    </row>
    <row r="57" spans="2:7" ht="15">
      <c r="B57" s="210" t="s">
        <v>85</v>
      </c>
      <c r="C57" s="210"/>
      <c r="D57" s="212"/>
      <c r="E57" s="92" t="s">
        <v>86</v>
      </c>
      <c r="F57" s="92" t="s">
        <v>87</v>
      </c>
      <c r="G57" s="92" t="s">
        <v>88</v>
      </c>
    </row>
    <row r="58" spans="1:7" ht="15">
      <c r="A58" s="181"/>
      <c r="B58" s="210" t="s">
        <v>89</v>
      </c>
      <c r="C58" s="210"/>
      <c r="D58" s="93"/>
      <c r="E58" s="94">
        <v>45665.5</v>
      </c>
      <c r="F58" s="94">
        <f>'05'!$E$58</f>
        <v>45425.08</v>
      </c>
      <c r="G58" s="92">
        <f>E58-F58</f>
        <v>240.41999999999825</v>
      </c>
    </row>
    <row r="59" spans="2:7" ht="15">
      <c r="B59" s="210" t="s">
        <v>90</v>
      </c>
      <c r="C59" s="210"/>
      <c r="D59" s="95"/>
      <c r="E59" s="96"/>
      <c r="F59" s="96"/>
      <c r="G59" s="97">
        <f>G58*80</f>
        <v>19233.59999999986</v>
      </c>
    </row>
    <row r="60" spans="2:7" ht="15">
      <c r="B60" s="210" t="s">
        <v>91</v>
      </c>
      <c r="C60" s="210"/>
      <c r="D60" s="210"/>
      <c r="E60" s="98"/>
      <c r="F60" s="98"/>
      <c r="G60" s="99">
        <f>G59*1.03</f>
        <v>19810.60799999986</v>
      </c>
    </row>
    <row r="61" spans="2:9" ht="15">
      <c r="B61" s="210" t="s">
        <v>92</v>
      </c>
      <c r="C61" s="210"/>
      <c r="D61" s="210"/>
      <c r="E61" s="210"/>
      <c r="F61" s="98"/>
      <c r="G61" s="100">
        <f>$M$55</f>
        <v>19716.9</v>
      </c>
      <c r="I61" s="181"/>
    </row>
    <row r="62" spans="2:7" ht="15">
      <c r="B62" s="211" t="s">
        <v>93</v>
      </c>
      <c r="C62" s="211"/>
      <c r="D62" s="211"/>
      <c r="E62" s="211"/>
      <c r="F62" s="98"/>
      <c r="G62" s="101">
        <f>G61-G60</f>
        <v>-93.70799999985684</v>
      </c>
    </row>
    <row r="63" spans="2:10" ht="15">
      <c r="B63" s="211"/>
      <c r="C63" s="211"/>
      <c r="D63" s="211"/>
      <c r="E63" s="211"/>
      <c r="F63" s="211"/>
      <c r="G63" s="99"/>
      <c r="J63" s="181"/>
    </row>
    <row r="64" spans="2:7" ht="15">
      <c r="B64" s="211" t="s">
        <v>100</v>
      </c>
      <c r="C64" s="211"/>
      <c r="D64" s="211"/>
      <c r="E64" s="211"/>
      <c r="F64" s="211"/>
      <c r="G64" s="102">
        <f>G62-G63</f>
        <v>-93.70799999985684</v>
      </c>
    </row>
  </sheetData>
  <sheetProtection/>
  <mergeCells count="19">
    <mergeCell ref="B57:D57"/>
    <mergeCell ref="B58:C58"/>
    <mergeCell ref="B59:C59"/>
    <mergeCell ref="B60:D60"/>
    <mergeCell ref="B61:E61"/>
    <mergeCell ref="B62:E62"/>
    <mergeCell ref="B63:F63"/>
    <mergeCell ref="B64:F64"/>
    <mergeCell ref="B1:D1"/>
    <mergeCell ref="A2:A3"/>
    <mergeCell ref="B2:B3"/>
    <mergeCell ref="C2:E2"/>
    <mergeCell ref="N2:N3"/>
    <mergeCell ref="F2:F3"/>
    <mergeCell ref="G2:G3"/>
    <mergeCell ref="H2:J2"/>
    <mergeCell ref="K2:K3"/>
    <mergeCell ref="L2:L3"/>
    <mergeCell ref="M2:M3"/>
  </mergeCells>
  <printOptions/>
  <pageMargins left="0.75" right="0.75" top="1" bottom="1" header="0.5" footer="0.5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68"/>
  <sheetViews>
    <sheetView zoomScalePageLayoutView="0" workbookViewId="0" topLeftCell="A10">
      <selection activeCell="A50" sqref="A50"/>
    </sheetView>
  </sheetViews>
  <sheetFormatPr defaultColWidth="9.140625" defaultRowHeight="12.75"/>
  <cols>
    <col min="1" max="1" width="28.140625" style="120" customWidth="1"/>
    <col min="2" max="2" width="7.7109375" style="120" customWidth="1"/>
    <col min="3" max="3" width="11.140625" style="120" customWidth="1"/>
    <col min="4" max="4" width="11.00390625" style="120" customWidth="1"/>
    <col min="5" max="5" width="13.57421875" style="120" customWidth="1"/>
    <col min="6" max="6" width="11.8515625" style="120" customWidth="1"/>
    <col min="7" max="7" width="13.57421875" style="120" customWidth="1"/>
    <col min="8" max="8" width="11.7109375" style="120" customWidth="1"/>
    <col min="9" max="9" width="11.57421875" style="120" customWidth="1"/>
    <col min="10" max="10" width="8.57421875" style="120" customWidth="1"/>
    <col min="11" max="11" width="10.8515625" style="120" customWidth="1"/>
    <col min="12" max="12" width="13.421875" style="120" customWidth="1"/>
    <col min="13" max="13" width="11.57421875" style="143" bestFit="1" customWidth="1"/>
    <col min="14" max="14" width="13.7109375" style="120" customWidth="1"/>
    <col min="15" max="16384" width="9.140625" style="120" customWidth="1"/>
  </cols>
  <sheetData>
    <row r="1" spans="1:14" ht="16.5" thickBot="1">
      <c r="A1" s="114">
        <v>43663</v>
      </c>
      <c r="B1" s="190" t="s">
        <v>97</v>
      </c>
      <c r="C1" s="190"/>
      <c r="D1" s="190"/>
      <c r="E1" s="115"/>
      <c r="F1" s="115"/>
      <c r="G1" s="115"/>
      <c r="H1" s="116"/>
      <c r="I1" s="116"/>
      <c r="J1" s="116"/>
      <c r="K1" s="117"/>
      <c r="L1" s="117"/>
      <c r="M1" s="118"/>
      <c r="N1" s="119"/>
    </row>
    <row r="2" spans="1:14" ht="15" customHeight="1">
      <c r="A2" s="191" t="s">
        <v>48</v>
      </c>
      <c r="B2" s="193" t="s">
        <v>49</v>
      </c>
      <c r="C2" s="197" t="s">
        <v>50</v>
      </c>
      <c r="D2" s="198"/>
      <c r="E2" s="199"/>
      <c r="F2" s="200" t="s">
        <v>60</v>
      </c>
      <c r="G2" s="200" t="s">
        <v>62</v>
      </c>
      <c r="H2" s="197" t="s">
        <v>51</v>
      </c>
      <c r="I2" s="198"/>
      <c r="J2" s="199"/>
      <c r="K2" s="202" t="s">
        <v>61</v>
      </c>
      <c r="L2" s="202" t="s">
        <v>63</v>
      </c>
      <c r="M2" s="204" t="s">
        <v>52</v>
      </c>
      <c r="N2" s="195" t="s">
        <v>57</v>
      </c>
    </row>
    <row r="3" spans="1:14" ht="32.25" thickBot="1">
      <c r="A3" s="192"/>
      <c r="B3" s="194"/>
      <c r="C3" s="121" t="s">
        <v>53</v>
      </c>
      <c r="D3" s="122" t="s">
        <v>58</v>
      </c>
      <c r="E3" s="122" t="s">
        <v>55</v>
      </c>
      <c r="F3" s="201"/>
      <c r="G3" s="201"/>
      <c r="H3" s="121" t="s">
        <v>53</v>
      </c>
      <c r="I3" s="122" t="s">
        <v>59</v>
      </c>
      <c r="J3" s="122" t="s">
        <v>54</v>
      </c>
      <c r="K3" s="203"/>
      <c r="L3" s="203"/>
      <c r="M3" s="205"/>
      <c r="N3" s="196"/>
    </row>
    <row r="4" spans="1:14" ht="16.5" thickTop="1">
      <c r="A4" s="123" t="s">
        <v>0</v>
      </c>
      <c r="B4" s="124">
        <v>5</v>
      </c>
      <c r="C4" s="155">
        <v>5049</v>
      </c>
      <c r="D4" s="125">
        <f>'06'!C4</f>
        <v>4879</v>
      </c>
      <c r="E4" s="126">
        <f>C4-D4</f>
        <v>170</v>
      </c>
      <c r="F4" s="127">
        <v>4.47</v>
      </c>
      <c r="G4" s="127">
        <f>E4*M4*F4</f>
        <v>797.895</v>
      </c>
      <c r="H4" s="155">
        <v>3166</v>
      </c>
      <c r="I4" s="125">
        <f>'06'!H4</f>
        <v>3060</v>
      </c>
      <c r="J4" s="126">
        <f>H4-I4</f>
        <v>106</v>
      </c>
      <c r="K4" s="127">
        <v>1.68</v>
      </c>
      <c r="L4" s="127">
        <f>J4*M4*K4</f>
        <v>186.984</v>
      </c>
      <c r="M4" s="128">
        <v>1.05</v>
      </c>
      <c r="N4" s="129">
        <f>G4+L4</f>
        <v>984.879</v>
      </c>
    </row>
    <row r="5" spans="1:14" ht="15.75">
      <c r="A5" s="123" t="s">
        <v>1</v>
      </c>
      <c r="B5" s="130">
        <v>46</v>
      </c>
      <c r="C5" s="155">
        <v>35995</v>
      </c>
      <c r="D5" s="125">
        <f>'06'!C5</f>
        <v>35973</v>
      </c>
      <c r="E5" s="131">
        <f aca="true" t="shared" si="0" ref="E5:E54">C5-D5</f>
        <v>22</v>
      </c>
      <c r="F5" s="127">
        <v>4.47</v>
      </c>
      <c r="G5" s="132">
        <f aca="true" t="shared" si="1" ref="G5:G54">E5*M5*F5</f>
        <v>103.257</v>
      </c>
      <c r="H5" s="155">
        <v>21278</v>
      </c>
      <c r="I5" s="125">
        <f>'06'!H5</f>
        <v>21270</v>
      </c>
      <c r="J5" s="131">
        <f aca="true" t="shared" si="2" ref="J5:J54">H5-I5</f>
        <v>8</v>
      </c>
      <c r="K5" s="127">
        <v>1.68</v>
      </c>
      <c r="L5" s="132">
        <f aca="true" t="shared" si="3" ref="L5:L54">J5*M5*K5</f>
        <v>14.112</v>
      </c>
      <c r="M5" s="133">
        <v>1.05</v>
      </c>
      <c r="N5" s="134">
        <f aca="true" t="shared" si="4" ref="N5:N54">G5+L5</f>
        <v>117.369</v>
      </c>
    </row>
    <row r="6" spans="1:14" ht="15.75">
      <c r="A6" s="123" t="s">
        <v>2</v>
      </c>
      <c r="B6" s="130">
        <v>51</v>
      </c>
      <c r="C6" s="155">
        <v>135149</v>
      </c>
      <c r="D6" s="125">
        <f>'06'!C6</f>
        <v>134749</v>
      </c>
      <c r="E6" s="131">
        <f t="shared" si="0"/>
        <v>400</v>
      </c>
      <c r="F6" s="127">
        <v>4.47</v>
      </c>
      <c r="G6" s="132">
        <f t="shared" si="1"/>
        <v>1877.3999999999999</v>
      </c>
      <c r="H6" s="155">
        <v>66849</v>
      </c>
      <c r="I6" s="125">
        <f>'06'!H6</f>
        <v>66687</v>
      </c>
      <c r="J6" s="131">
        <f t="shared" si="2"/>
        <v>162</v>
      </c>
      <c r="K6" s="127">
        <v>1.68</v>
      </c>
      <c r="L6" s="132">
        <f t="shared" si="3"/>
        <v>285.768</v>
      </c>
      <c r="M6" s="133">
        <v>1.05</v>
      </c>
      <c r="N6" s="134">
        <f t="shared" si="4"/>
        <v>2163.1679999999997</v>
      </c>
    </row>
    <row r="7" spans="1:14" ht="15.75">
      <c r="A7" s="123" t="s">
        <v>3</v>
      </c>
      <c r="B7" s="130">
        <v>77</v>
      </c>
      <c r="C7" s="155">
        <v>26632</v>
      </c>
      <c r="D7" s="125">
        <f>'06'!C7</f>
        <v>26489</v>
      </c>
      <c r="E7" s="131">
        <f t="shared" si="0"/>
        <v>143</v>
      </c>
      <c r="F7" s="135">
        <v>6.39</v>
      </c>
      <c r="G7" s="132">
        <f t="shared" si="1"/>
        <v>959.4585</v>
      </c>
      <c r="H7" s="155">
        <v>12537</v>
      </c>
      <c r="I7" s="125">
        <f>'06'!H7</f>
        <v>12500</v>
      </c>
      <c r="J7" s="131">
        <f t="shared" si="2"/>
        <v>37</v>
      </c>
      <c r="K7" s="135">
        <v>2.41</v>
      </c>
      <c r="L7" s="132">
        <f t="shared" si="3"/>
        <v>93.6285</v>
      </c>
      <c r="M7" s="133">
        <v>1.05</v>
      </c>
      <c r="N7" s="134">
        <f t="shared" si="4"/>
        <v>1053.087</v>
      </c>
    </row>
    <row r="8" spans="1:14" ht="15.75">
      <c r="A8" s="123" t="s">
        <v>4</v>
      </c>
      <c r="B8" s="130">
        <v>78</v>
      </c>
      <c r="C8" s="155">
        <v>68891</v>
      </c>
      <c r="D8" s="125">
        <f>'06'!C8</f>
        <v>68586</v>
      </c>
      <c r="E8" s="131">
        <f t="shared" si="0"/>
        <v>305</v>
      </c>
      <c r="F8" s="135">
        <v>6.39</v>
      </c>
      <c r="G8" s="132">
        <f t="shared" si="1"/>
        <v>2046.3974999999998</v>
      </c>
      <c r="H8" s="155">
        <v>37402</v>
      </c>
      <c r="I8" s="125">
        <f>'06'!H8</f>
        <v>37352</v>
      </c>
      <c r="J8" s="131">
        <f t="shared" si="2"/>
        <v>50</v>
      </c>
      <c r="K8" s="135">
        <v>2.41</v>
      </c>
      <c r="L8" s="132">
        <f t="shared" si="3"/>
        <v>126.525</v>
      </c>
      <c r="M8" s="133">
        <v>1.05</v>
      </c>
      <c r="N8" s="134">
        <f t="shared" si="4"/>
        <v>2172.9224999999997</v>
      </c>
    </row>
    <row r="9" spans="1:14" ht="15.75">
      <c r="A9" s="123" t="s">
        <v>5</v>
      </c>
      <c r="B9" s="130">
        <v>82</v>
      </c>
      <c r="C9" s="155">
        <v>8660</v>
      </c>
      <c r="D9" s="125">
        <f>'06'!C9</f>
        <v>8384</v>
      </c>
      <c r="E9" s="131">
        <f t="shared" si="0"/>
        <v>276</v>
      </c>
      <c r="F9" s="135">
        <v>6.39</v>
      </c>
      <c r="G9" s="132">
        <f t="shared" si="1"/>
        <v>1851.822</v>
      </c>
      <c r="H9" s="155">
        <v>3749</v>
      </c>
      <c r="I9" s="125">
        <f>'06'!H9</f>
        <v>3619</v>
      </c>
      <c r="J9" s="131">
        <f t="shared" si="2"/>
        <v>130</v>
      </c>
      <c r="K9" s="135">
        <v>2.41</v>
      </c>
      <c r="L9" s="132">
        <f t="shared" si="3"/>
        <v>328.96500000000003</v>
      </c>
      <c r="M9" s="133">
        <v>1.05</v>
      </c>
      <c r="N9" s="134">
        <f t="shared" si="4"/>
        <v>2180.787</v>
      </c>
    </row>
    <row r="10" spans="1:14" ht="15.75">
      <c r="A10" s="123" t="s">
        <v>6</v>
      </c>
      <c r="B10" s="130">
        <v>91</v>
      </c>
      <c r="C10" s="155">
        <v>1492</v>
      </c>
      <c r="D10" s="125">
        <f>'06'!C10</f>
        <v>1481</v>
      </c>
      <c r="E10" s="131">
        <f t="shared" si="0"/>
        <v>11</v>
      </c>
      <c r="F10" s="135">
        <v>6.39</v>
      </c>
      <c r="G10" s="132">
        <f t="shared" si="1"/>
        <v>73.8045</v>
      </c>
      <c r="H10" s="155">
        <v>859</v>
      </c>
      <c r="I10" s="125">
        <f>'06'!H10</f>
        <v>857</v>
      </c>
      <c r="J10" s="131">
        <f t="shared" si="2"/>
        <v>2</v>
      </c>
      <c r="K10" s="135">
        <v>2.41</v>
      </c>
      <c r="L10" s="132">
        <f t="shared" si="3"/>
        <v>5.061000000000001</v>
      </c>
      <c r="M10" s="133">
        <v>1.05</v>
      </c>
      <c r="N10" s="134">
        <f t="shared" si="4"/>
        <v>78.86550000000001</v>
      </c>
    </row>
    <row r="11" spans="1:14" ht="15.75">
      <c r="A11" s="123" t="s">
        <v>7</v>
      </c>
      <c r="B11" s="130">
        <v>92</v>
      </c>
      <c r="C11" s="155">
        <v>98582</v>
      </c>
      <c r="D11" s="125">
        <f>'06'!C11</f>
        <v>98168</v>
      </c>
      <c r="E11" s="131">
        <f t="shared" si="0"/>
        <v>414</v>
      </c>
      <c r="F11" s="127">
        <v>4.47</v>
      </c>
      <c r="G11" s="132">
        <f t="shared" si="1"/>
        <v>1943.1090000000002</v>
      </c>
      <c r="H11" s="155">
        <v>59371</v>
      </c>
      <c r="I11" s="125">
        <f>'06'!H11</f>
        <v>59159</v>
      </c>
      <c r="J11" s="131">
        <f t="shared" si="2"/>
        <v>212</v>
      </c>
      <c r="K11" s="127">
        <v>1.68</v>
      </c>
      <c r="L11" s="132">
        <f t="shared" si="3"/>
        <v>373.968</v>
      </c>
      <c r="M11" s="133">
        <v>1.05</v>
      </c>
      <c r="N11" s="134">
        <f t="shared" si="4"/>
        <v>2317.077</v>
      </c>
    </row>
    <row r="12" spans="1:14" ht="15.75">
      <c r="A12" s="123" t="s">
        <v>8</v>
      </c>
      <c r="B12" s="130">
        <v>93</v>
      </c>
      <c r="C12" s="155">
        <v>184269</v>
      </c>
      <c r="D12" s="125">
        <f>'06'!C12</f>
        <v>183678</v>
      </c>
      <c r="E12" s="131">
        <f t="shared" si="0"/>
        <v>591</v>
      </c>
      <c r="F12" s="127">
        <v>4.47</v>
      </c>
      <c r="G12" s="132">
        <f t="shared" si="1"/>
        <v>2773.8585000000003</v>
      </c>
      <c r="H12" s="155">
        <v>112093</v>
      </c>
      <c r="I12" s="125">
        <f>'06'!H12</f>
        <v>111795</v>
      </c>
      <c r="J12" s="131">
        <f t="shared" si="2"/>
        <v>298</v>
      </c>
      <c r="K12" s="127">
        <v>1.68</v>
      </c>
      <c r="L12" s="132">
        <f t="shared" si="3"/>
        <v>525.672</v>
      </c>
      <c r="M12" s="133">
        <v>1.05</v>
      </c>
      <c r="N12" s="134">
        <f t="shared" si="4"/>
        <v>3299.5305000000003</v>
      </c>
    </row>
    <row r="13" spans="1:14" ht="15.75">
      <c r="A13" s="123" t="s">
        <v>9</v>
      </c>
      <c r="B13" s="130">
        <v>95</v>
      </c>
      <c r="C13" s="155">
        <v>3127</v>
      </c>
      <c r="D13" s="125">
        <f>'06'!C13</f>
        <v>2916</v>
      </c>
      <c r="E13" s="131">
        <f t="shared" si="0"/>
        <v>211</v>
      </c>
      <c r="F13" s="135">
        <v>6.39</v>
      </c>
      <c r="G13" s="132">
        <f t="shared" si="1"/>
        <v>1415.7045</v>
      </c>
      <c r="H13" s="155">
        <v>638</v>
      </c>
      <c r="I13" s="125">
        <f>'06'!H13</f>
        <v>600</v>
      </c>
      <c r="J13" s="131">
        <f t="shared" si="2"/>
        <v>38</v>
      </c>
      <c r="K13" s="135">
        <v>2.41</v>
      </c>
      <c r="L13" s="132">
        <f t="shared" si="3"/>
        <v>96.159</v>
      </c>
      <c r="M13" s="133">
        <v>1.05</v>
      </c>
      <c r="N13" s="134">
        <f t="shared" si="4"/>
        <v>1511.8635000000002</v>
      </c>
    </row>
    <row r="14" spans="1:14" ht="15.75">
      <c r="A14" s="123" t="s">
        <v>10</v>
      </c>
      <c r="B14" s="130">
        <v>96</v>
      </c>
      <c r="C14" s="155">
        <v>8752</v>
      </c>
      <c r="D14" s="125">
        <f>'06'!C14</f>
        <v>8526</v>
      </c>
      <c r="E14" s="131">
        <f t="shared" si="0"/>
        <v>226</v>
      </c>
      <c r="F14" s="127">
        <v>4.47</v>
      </c>
      <c r="G14" s="132">
        <f t="shared" si="1"/>
        <v>1060.731</v>
      </c>
      <c r="H14" s="155">
        <v>4559</v>
      </c>
      <c r="I14" s="125">
        <f>'06'!H14</f>
        <v>4444</v>
      </c>
      <c r="J14" s="131">
        <f t="shared" si="2"/>
        <v>115</v>
      </c>
      <c r="K14" s="127">
        <v>1.68</v>
      </c>
      <c r="L14" s="132">
        <f t="shared" si="3"/>
        <v>202.85999999999999</v>
      </c>
      <c r="M14" s="133">
        <v>1.05</v>
      </c>
      <c r="N14" s="134">
        <f t="shared" si="4"/>
        <v>1263.591</v>
      </c>
    </row>
    <row r="15" spans="1:14" ht="15.75">
      <c r="A15" s="123" t="s">
        <v>11</v>
      </c>
      <c r="B15" s="130">
        <v>97</v>
      </c>
      <c r="C15" s="155">
        <v>64795</v>
      </c>
      <c r="D15" s="125">
        <f>'06'!C15</f>
        <v>64236</v>
      </c>
      <c r="E15" s="131">
        <f t="shared" si="0"/>
        <v>559</v>
      </c>
      <c r="F15" s="127">
        <v>4.47</v>
      </c>
      <c r="G15" s="132">
        <f t="shared" si="1"/>
        <v>2623.6665000000003</v>
      </c>
      <c r="H15" s="155">
        <v>31972</v>
      </c>
      <c r="I15" s="125">
        <f>'06'!H15</f>
        <v>31843</v>
      </c>
      <c r="J15" s="131">
        <f t="shared" si="2"/>
        <v>129</v>
      </c>
      <c r="K15" s="127">
        <v>1.68</v>
      </c>
      <c r="L15" s="132">
        <f t="shared" si="3"/>
        <v>227.556</v>
      </c>
      <c r="M15" s="133">
        <v>1.05</v>
      </c>
      <c r="N15" s="134">
        <f t="shared" si="4"/>
        <v>2851.2225000000003</v>
      </c>
    </row>
    <row r="16" spans="1:14" ht="15.75">
      <c r="A16" s="123" t="s">
        <v>12</v>
      </c>
      <c r="B16" s="130">
        <v>100</v>
      </c>
      <c r="C16" s="155">
        <v>7434</v>
      </c>
      <c r="D16" s="125">
        <f>'06'!C16</f>
        <v>7310</v>
      </c>
      <c r="E16" s="131">
        <f t="shared" si="0"/>
        <v>124</v>
      </c>
      <c r="F16" s="127">
        <v>4.47</v>
      </c>
      <c r="G16" s="132">
        <f t="shared" si="1"/>
        <v>581.994</v>
      </c>
      <c r="H16" s="155">
        <v>2650</v>
      </c>
      <c r="I16" s="125">
        <f>'06'!H16</f>
        <v>2613</v>
      </c>
      <c r="J16" s="131">
        <f t="shared" si="2"/>
        <v>37</v>
      </c>
      <c r="K16" s="127">
        <v>1.68</v>
      </c>
      <c r="L16" s="132">
        <f t="shared" si="3"/>
        <v>65.268</v>
      </c>
      <c r="M16" s="133">
        <v>1.05</v>
      </c>
      <c r="N16" s="134">
        <f t="shared" si="4"/>
        <v>647.2620000000001</v>
      </c>
    </row>
    <row r="17" spans="1:14" ht="15.75">
      <c r="A17" s="123" t="s">
        <v>13</v>
      </c>
      <c r="B17" s="130">
        <v>102</v>
      </c>
      <c r="C17" s="155">
        <v>9539</v>
      </c>
      <c r="D17" s="125">
        <f>'06'!C17</f>
        <v>9350</v>
      </c>
      <c r="E17" s="131">
        <f t="shared" si="0"/>
        <v>189</v>
      </c>
      <c r="F17" s="127">
        <v>4.47</v>
      </c>
      <c r="G17" s="132">
        <f t="shared" si="1"/>
        <v>887.0715</v>
      </c>
      <c r="H17" s="155">
        <v>15757</v>
      </c>
      <c r="I17" s="125">
        <f>'06'!H17</f>
        <v>15543</v>
      </c>
      <c r="J17" s="131">
        <f t="shared" si="2"/>
        <v>214</v>
      </c>
      <c r="K17" s="127">
        <v>1.68</v>
      </c>
      <c r="L17" s="132">
        <f t="shared" si="3"/>
        <v>377.49600000000004</v>
      </c>
      <c r="M17" s="133">
        <v>1.05</v>
      </c>
      <c r="N17" s="134">
        <f t="shared" si="4"/>
        <v>1264.5675</v>
      </c>
    </row>
    <row r="18" spans="1:14" ht="15.75">
      <c r="A18" s="123" t="s">
        <v>14</v>
      </c>
      <c r="B18" s="130">
        <v>119</v>
      </c>
      <c r="C18" s="155">
        <v>10827</v>
      </c>
      <c r="D18" s="125">
        <f>'06'!C18</f>
        <v>10542</v>
      </c>
      <c r="E18" s="131">
        <f t="shared" si="0"/>
        <v>285</v>
      </c>
      <c r="F18" s="135">
        <v>3.89</v>
      </c>
      <c r="G18" s="132">
        <f t="shared" si="1"/>
        <v>1164.0825</v>
      </c>
      <c r="H18" s="155">
        <v>0</v>
      </c>
      <c r="I18" s="125">
        <f>'06'!H18</f>
        <v>0</v>
      </c>
      <c r="J18" s="131">
        <v>0</v>
      </c>
      <c r="K18" s="135">
        <v>0</v>
      </c>
      <c r="L18" s="132">
        <f t="shared" si="3"/>
        <v>0</v>
      </c>
      <c r="M18" s="133">
        <v>1.05</v>
      </c>
      <c r="N18" s="134">
        <f t="shared" si="4"/>
        <v>1164.0825</v>
      </c>
    </row>
    <row r="19" spans="1:14" ht="15.75">
      <c r="A19" s="123" t="s">
        <v>15</v>
      </c>
      <c r="B19" s="130">
        <v>121</v>
      </c>
      <c r="C19" s="155">
        <v>13554</v>
      </c>
      <c r="D19" s="125">
        <f>'06'!C19</f>
        <v>13374</v>
      </c>
      <c r="E19" s="131">
        <f t="shared" si="0"/>
        <v>180</v>
      </c>
      <c r="F19" s="135">
        <v>3.71</v>
      </c>
      <c r="G19" s="132">
        <f t="shared" si="1"/>
        <v>701.1899999999999</v>
      </c>
      <c r="H19" s="155">
        <v>0</v>
      </c>
      <c r="I19" s="125">
        <f>'06'!H19</f>
        <v>0</v>
      </c>
      <c r="J19" s="131">
        <v>0</v>
      </c>
      <c r="K19" s="135">
        <v>0</v>
      </c>
      <c r="L19" s="132">
        <f t="shared" si="3"/>
        <v>0</v>
      </c>
      <c r="M19" s="133">
        <v>1.05</v>
      </c>
      <c r="N19" s="134">
        <f t="shared" si="4"/>
        <v>701.1899999999999</v>
      </c>
    </row>
    <row r="20" spans="1:14" ht="15.75">
      <c r="A20" s="123" t="s">
        <v>16</v>
      </c>
      <c r="B20" s="130">
        <v>123</v>
      </c>
      <c r="C20" s="155">
        <v>2983</v>
      </c>
      <c r="D20" s="125">
        <f>'06'!C20</f>
        <v>2889</v>
      </c>
      <c r="E20" s="131">
        <f t="shared" si="0"/>
        <v>94</v>
      </c>
      <c r="F20" s="127">
        <v>4.47</v>
      </c>
      <c r="G20" s="132">
        <f t="shared" si="1"/>
        <v>441.18899999999996</v>
      </c>
      <c r="H20" s="155">
        <v>1060</v>
      </c>
      <c r="I20" s="125">
        <f>'06'!H20</f>
        <v>1041</v>
      </c>
      <c r="J20" s="131">
        <f t="shared" si="2"/>
        <v>19</v>
      </c>
      <c r="K20" s="127">
        <v>1.68</v>
      </c>
      <c r="L20" s="132">
        <f t="shared" si="3"/>
        <v>33.516</v>
      </c>
      <c r="M20" s="133">
        <v>1.05</v>
      </c>
      <c r="N20" s="134">
        <f t="shared" si="4"/>
        <v>474.705</v>
      </c>
    </row>
    <row r="21" spans="1:14" ht="15.75">
      <c r="A21" s="123" t="s">
        <v>17</v>
      </c>
      <c r="B21" s="130">
        <v>126</v>
      </c>
      <c r="C21" s="155">
        <v>5200</v>
      </c>
      <c r="D21" s="125">
        <f>'06'!C21</f>
        <v>5200</v>
      </c>
      <c r="E21" s="131">
        <f t="shared" si="0"/>
        <v>0</v>
      </c>
      <c r="F21" s="135">
        <v>6.39</v>
      </c>
      <c r="G21" s="132">
        <f t="shared" si="1"/>
        <v>0</v>
      </c>
      <c r="H21" s="155">
        <v>3900</v>
      </c>
      <c r="I21" s="125">
        <f>'06'!H21</f>
        <v>3850</v>
      </c>
      <c r="J21" s="131">
        <f t="shared" si="2"/>
        <v>50</v>
      </c>
      <c r="K21" s="135">
        <v>2.41</v>
      </c>
      <c r="L21" s="132">
        <f t="shared" si="3"/>
        <v>126.525</v>
      </c>
      <c r="M21" s="133">
        <v>1.05</v>
      </c>
      <c r="N21" s="134">
        <f t="shared" si="4"/>
        <v>126.525</v>
      </c>
    </row>
    <row r="22" spans="1:14" ht="15.75">
      <c r="A22" s="123" t="s">
        <v>18</v>
      </c>
      <c r="B22" s="130">
        <v>142</v>
      </c>
      <c r="C22" s="155">
        <v>4724</v>
      </c>
      <c r="D22" s="125">
        <f>'06'!C22</f>
        <v>4305</v>
      </c>
      <c r="E22" s="131">
        <f t="shared" si="0"/>
        <v>419</v>
      </c>
      <c r="F22" s="135">
        <v>6.39</v>
      </c>
      <c r="G22" s="132">
        <f t="shared" si="1"/>
        <v>2811.2805000000003</v>
      </c>
      <c r="H22" s="155">
        <v>2286</v>
      </c>
      <c r="I22" s="125">
        <f>'06'!H22</f>
        <v>2118</v>
      </c>
      <c r="J22" s="131">
        <f t="shared" si="2"/>
        <v>168</v>
      </c>
      <c r="K22" s="135">
        <v>2.41</v>
      </c>
      <c r="L22" s="132">
        <f t="shared" si="3"/>
        <v>425.124</v>
      </c>
      <c r="M22" s="133">
        <v>1.05</v>
      </c>
      <c r="N22" s="134">
        <f t="shared" si="4"/>
        <v>3236.4045000000006</v>
      </c>
    </row>
    <row r="23" spans="1:14" ht="15.75">
      <c r="A23" s="123" t="s">
        <v>19</v>
      </c>
      <c r="B23" s="130">
        <v>143</v>
      </c>
      <c r="C23" s="155">
        <v>17358</v>
      </c>
      <c r="D23" s="125">
        <f>'06'!C23</f>
        <v>17173</v>
      </c>
      <c r="E23" s="131">
        <f t="shared" si="0"/>
        <v>185</v>
      </c>
      <c r="F23" s="127">
        <v>4.47</v>
      </c>
      <c r="G23" s="132">
        <f t="shared" si="1"/>
        <v>868.2974999999999</v>
      </c>
      <c r="H23" s="155">
        <v>10000</v>
      </c>
      <c r="I23" s="125">
        <f>'06'!H23</f>
        <v>9869</v>
      </c>
      <c r="J23" s="131">
        <f t="shared" si="2"/>
        <v>131</v>
      </c>
      <c r="K23" s="127">
        <v>1.68</v>
      </c>
      <c r="L23" s="132">
        <f t="shared" si="3"/>
        <v>231.084</v>
      </c>
      <c r="M23" s="133">
        <v>1.05</v>
      </c>
      <c r="N23" s="134">
        <f t="shared" si="4"/>
        <v>1099.3815</v>
      </c>
    </row>
    <row r="24" spans="1:14" ht="15.75">
      <c r="A24" s="123" t="s">
        <v>20</v>
      </c>
      <c r="B24" s="130">
        <v>144</v>
      </c>
      <c r="C24" s="155">
        <v>4273</v>
      </c>
      <c r="D24" s="125">
        <f>'06'!C24</f>
        <v>4192</v>
      </c>
      <c r="E24" s="131">
        <f t="shared" si="0"/>
        <v>81</v>
      </c>
      <c r="F24" s="135">
        <v>6.39</v>
      </c>
      <c r="G24" s="132">
        <f t="shared" si="1"/>
        <v>543.4694999999999</v>
      </c>
      <c r="H24" s="155">
        <v>1406</v>
      </c>
      <c r="I24" s="125">
        <f>'06'!H24</f>
        <v>1390</v>
      </c>
      <c r="J24" s="131">
        <f t="shared" si="2"/>
        <v>16</v>
      </c>
      <c r="K24" s="135">
        <v>2.41</v>
      </c>
      <c r="L24" s="132">
        <f t="shared" si="3"/>
        <v>40.48800000000001</v>
      </c>
      <c r="M24" s="133">
        <v>1.05</v>
      </c>
      <c r="N24" s="134">
        <f t="shared" si="4"/>
        <v>583.9575</v>
      </c>
    </row>
    <row r="25" spans="1:14" ht="15.75">
      <c r="A25" s="123" t="s">
        <v>21</v>
      </c>
      <c r="B25" s="130">
        <v>145</v>
      </c>
      <c r="C25" s="155">
        <v>17139</v>
      </c>
      <c r="D25" s="125">
        <f>'06'!C25</f>
        <v>17081</v>
      </c>
      <c r="E25" s="131">
        <f t="shared" si="0"/>
        <v>58</v>
      </c>
      <c r="F25" s="127">
        <v>4.47</v>
      </c>
      <c r="G25" s="132">
        <f t="shared" si="1"/>
        <v>272.223</v>
      </c>
      <c r="H25" s="155">
        <v>9643</v>
      </c>
      <c r="I25" s="125">
        <f>'06'!H25</f>
        <v>9605</v>
      </c>
      <c r="J25" s="131">
        <f t="shared" si="2"/>
        <v>38</v>
      </c>
      <c r="K25" s="127">
        <v>1.68</v>
      </c>
      <c r="L25" s="132">
        <f t="shared" si="3"/>
        <v>67.032</v>
      </c>
      <c r="M25" s="133">
        <v>1.05</v>
      </c>
      <c r="N25" s="134">
        <f t="shared" si="4"/>
        <v>339.255</v>
      </c>
    </row>
    <row r="26" spans="1:14" ht="15.75">
      <c r="A26" s="123" t="s">
        <v>22</v>
      </c>
      <c r="B26" s="130">
        <v>148</v>
      </c>
      <c r="C26" s="155">
        <v>2530</v>
      </c>
      <c r="D26" s="125">
        <f>'06'!C26</f>
        <v>2518</v>
      </c>
      <c r="E26" s="131">
        <f t="shared" si="0"/>
        <v>12</v>
      </c>
      <c r="F26" s="127">
        <v>4.47</v>
      </c>
      <c r="G26" s="132">
        <f t="shared" si="1"/>
        <v>56.322</v>
      </c>
      <c r="H26" s="155">
        <v>800</v>
      </c>
      <c r="I26" s="125">
        <f>'06'!H26</f>
        <v>789</v>
      </c>
      <c r="J26" s="131">
        <f t="shared" si="2"/>
        <v>11</v>
      </c>
      <c r="K26" s="127">
        <v>1.68</v>
      </c>
      <c r="L26" s="132">
        <f t="shared" si="3"/>
        <v>19.404</v>
      </c>
      <c r="M26" s="133">
        <v>1.05</v>
      </c>
      <c r="N26" s="134">
        <f t="shared" si="4"/>
        <v>75.726</v>
      </c>
    </row>
    <row r="27" spans="1:14" ht="15.75">
      <c r="A27" s="123" t="s">
        <v>23</v>
      </c>
      <c r="B27" s="130">
        <v>151</v>
      </c>
      <c r="C27" s="155">
        <v>11268</v>
      </c>
      <c r="D27" s="125">
        <f>'06'!C27</f>
        <v>11040</v>
      </c>
      <c r="E27" s="131">
        <f t="shared" si="0"/>
        <v>228</v>
      </c>
      <c r="F27" s="127">
        <v>4.47</v>
      </c>
      <c r="G27" s="132">
        <f t="shared" si="1"/>
        <v>1070.118</v>
      </c>
      <c r="H27" s="155">
        <v>4740</v>
      </c>
      <c r="I27" s="125">
        <f>'06'!H27</f>
        <v>4634</v>
      </c>
      <c r="J27" s="131">
        <f t="shared" si="2"/>
        <v>106</v>
      </c>
      <c r="K27" s="127">
        <v>1.68</v>
      </c>
      <c r="L27" s="132">
        <f t="shared" si="3"/>
        <v>186.984</v>
      </c>
      <c r="M27" s="133">
        <v>1.05</v>
      </c>
      <c r="N27" s="134">
        <f t="shared" si="4"/>
        <v>1257.1019999999999</v>
      </c>
    </row>
    <row r="28" spans="1:14" ht="15.75">
      <c r="A28" s="123" t="s">
        <v>24</v>
      </c>
      <c r="B28" s="130">
        <v>153</v>
      </c>
      <c r="C28" s="155">
        <v>145350</v>
      </c>
      <c r="D28" s="125">
        <f>'06'!C28</f>
        <v>144851</v>
      </c>
      <c r="E28" s="131">
        <f t="shared" si="0"/>
        <v>499</v>
      </c>
      <c r="F28" s="127">
        <v>4.47</v>
      </c>
      <c r="G28" s="132">
        <f t="shared" si="1"/>
        <v>2342.0565</v>
      </c>
      <c r="H28" s="155">
        <v>93800</v>
      </c>
      <c r="I28" s="125">
        <f>'06'!H28</f>
        <v>93001</v>
      </c>
      <c r="J28" s="131">
        <f t="shared" si="2"/>
        <v>799</v>
      </c>
      <c r="K28" s="127">
        <v>1.68</v>
      </c>
      <c r="L28" s="132">
        <f t="shared" si="3"/>
        <v>1409.436</v>
      </c>
      <c r="M28" s="133">
        <v>1.05</v>
      </c>
      <c r="N28" s="134">
        <f t="shared" si="4"/>
        <v>3751.4925000000003</v>
      </c>
    </row>
    <row r="29" spans="1:14" ht="15.75">
      <c r="A29" s="123" t="s">
        <v>25</v>
      </c>
      <c r="B29" s="130">
        <v>155</v>
      </c>
      <c r="C29" s="155">
        <v>192981</v>
      </c>
      <c r="D29" s="125">
        <f>'06'!C29</f>
        <v>192531</v>
      </c>
      <c r="E29" s="131">
        <f t="shared" si="0"/>
        <v>450</v>
      </c>
      <c r="F29" s="127">
        <v>4.47</v>
      </c>
      <c r="G29" s="132">
        <f t="shared" si="1"/>
        <v>2112.075</v>
      </c>
      <c r="H29" s="155">
        <v>112613</v>
      </c>
      <c r="I29" s="125">
        <f>'06'!H29</f>
        <v>112289</v>
      </c>
      <c r="J29" s="131">
        <f t="shared" si="2"/>
        <v>324</v>
      </c>
      <c r="K29" s="127">
        <v>1.68</v>
      </c>
      <c r="L29" s="132">
        <f t="shared" si="3"/>
        <v>571.536</v>
      </c>
      <c r="M29" s="133">
        <v>1.05</v>
      </c>
      <c r="N29" s="134">
        <f t="shared" si="4"/>
        <v>2683.611</v>
      </c>
    </row>
    <row r="30" spans="1:14" ht="15.75">
      <c r="A30" s="123" t="s">
        <v>26</v>
      </c>
      <c r="B30" s="130">
        <v>158</v>
      </c>
      <c r="C30" s="155">
        <v>33495</v>
      </c>
      <c r="D30" s="125">
        <f>'06'!C30</f>
        <v>33193</v>
      </c>
      <c r="E30" s="131">
        <f t="shared" si="0"/>
        <v>302</v>
      </c>
      <c r="F30" s="127">
        <v>4.47</v>
      </c>
      <c r="G30" s="132">
        <f t="shared" si="1"/>
        <v>1417.4370000000001</v>
      </c>
      <c r="H30" s="155">
        <v>14396</v>
      </c>
      <c r="I30" s="125">
        <f>'06'!H30</f>
        <v>14281</v>
      </c>
      <c r="J30" s="131">
        <f t="shared" si="2"/>
        <v>115</v>
      </c>
      <c r="K30" s="127">
        <v>1.68</v>
      </c>
      <c r="L30" s="132">
        <f t="shared" si="3"/>
        <v>202.85999999999999</v>
      </c>
      <c r="M30" s="133">
        <v>1.05</v>
      </c>
      <c r="N30" s="134">
        <f t="shared" si="4"/>
        <v>1620.297</v>
      </c>
    </row>
    <row r="31" spans="1:14" ht="15.75">
      <c r="A31" s="123" t="s">
        <v>27</v>
      </c>
      <c r="B31" s="130">
        <v>159</v>
      </c>
      <c r="C31" s="155">
        <v>30304</v>
      </c>
      <c r="D31" s="125">
        <f>'06'!C31</f>
        <v>30053</v>
      </c>
      <c r="E31" s="131">
        <f t="shared" si="0"/>
        <v>251</v>
      </c>
      <c r="F31" s="127">
        <v>4.47</v>
      </c>
      <c r="G31" s="132">
        <f t="shared" si="1"/>
        <v>1178.0685</v>
      </c>
      <c r="H31" s="155">
        <v>13642</v>
      </c>
      <c r="I31" s="125">
        <f>'06'!H31</f>
        <v>13514</v>
      </c>
      <c r="J31" s="131">
        <f t="shared" si="2"/>
        <v>128</v>
      </c>
      <c r="K31" s="127">
        <v>1.68</v>
      </c>
      <c r="L31" s="132">
        <f t="shared" si="3"/>
        <v>225.792</v>
      </c>
      <c r="M31" s="133">
        <v>1.05</v>
      </c>
      <c r="N31" s="134">
        <f t="shared" si="4"/>
        <v>1403.8605</v>
      </c>
    </row>
    <row r="32" spans="1:14" ht="15.75">
      <c r="A32" s="123" t="s">
        <v>28</v>
      </c>
      <c r="B32" s="130">
        <v>160</v>
      </c>
      <c r="C32" s="155">
        <v>38042</v>
      </c>
      <c r="D32" s="125">
        <f>'06'!C32</f>
        <v>37381</v>
      </c>
      <c r="E32" s="131">
        <f t="shared" si="0"/>
        <v>661</v>
      </c>
      <c r="F32" s="127">
        <v>4.47</v>
      </c>
      <c r="G32" s="132">
        <f t="shared" si="1"/>
        <v>3102.4035000000003</v>
      </c>
      <c r="H32" s="155">
        <v>23262</v>
      </c>
      <c r="I32" s="125">
        <f>'06'!H32</f>
        <v>22851</v>
      </c>
      <c r="J32" s="131">
        <f t="shared" si="2"/>
        <v>411</v>
      </c>
      <c r="K32" s="127">
        <v>1.68</v>
      </c>
      <c r="L32" s="132">
        <f t="shared" si="3"/>
        <v>725.004</v>
      </c>
      <c r="M32" s="133">
        <v>1.05</v>
      </c>
      <c r="N32" s="134">
        <f t="shared" si="4"/>
        <v>3827.4075000000003</v>
      </c>
    </row>
    <row r="33" spans="1:14" ht="15.75">
      <c r="A33" s="123" t="s">
        <v>29</v>
      </c>
      <c r="B33" s="130">
        <v>161</v>
      </c>
      <c r="C33" s="155">
        <v>169</v>
      </c>
      <c r="D33" s="125">
        <f>'06'!C33</f>
        <v>149</v>
      </c>
      <c r="E33" s="131">
        <f t="shared" si="0"/>
        <v>20</v>
      </c>
      <c r="F33" s="135">
        <v>6.39</v>
      </c>
      <c r="G33" s="132">
        <f t="shared" si="1"/>
        <v>134.19</v>
      </c>
      <c r="H33" s="155">
        <v>26</v>
      </c>
      <c r="I33" s="125">
        <f>'06'!H33</f>
        <v>26</v>
      </c>
      <c r="J33" s="131">
        <f t="shared" si="2"/>
        <v>0</v>
      </c>
      <c r="K33" s="135">
        <v>2.41</v>
      </c>
      <c r="L33" s="132">
        <f t="shared" si="3"/>
        <v>0</v>
      </c>
      <c r="M33" s="133">
        <v>1.05</v>
      </c>
      <c r="N33" s="134">
        <f t="shared" si="4"/>
        <v>134.19</v>
      </c>
    </row>
    <row r="34" spans="1:14" ht="15.75">
      <c r="A34" s="123" t="s">
        <v>30</v>
      </c>
      <c r="B34" s="130">
        <v>163</v>
      </c>
      <c r="C34" s="155">
        <v>42000</v>
      </c>
      <c r="D34" s="125">
        <f>'06'!C34</f>
        <v>42000</v>
      </c>
      <c r="E34" s="131">
        <f t="shared" si="0"/>
        <v>0</v>
      </c>
      <c r="F34" s="127">
        <v>4.47</v>
      </c>
      <c r="G34" s="132">
        <f t="shared" si="1"/>
        <v>0</v>
      </c>
      <c r="H34" s="155">
        <v>28000</v>
      </c>
      <c r="I34" s="125">
        <f>'06'!H34</f>
        <v>27474</v>
      </c>
      <c r="J34" s="131">
        <f t="shared" si="2"/>
        <v>526</v>
      </c>
      <c r="K34" s="127">
        <v>1.68</v>
      </c>
      <c r="L34" s="132">
        <f t="shared" si="3"/>
        <v>927.864</v>
      </c>
      <c r="M34" s="133">
        <v>1.05</v>
      </c>
      <c r="N34" s="134">
        <f t="shared" si="4"/>
        <v>927.864</v>
      </c>
    </row>
    <row r="35" spans="1:14" ht="15.75">
      <c r="A35" s="123" t="s">
        <v>31</v>
      </c>
      <c r="B35" s="130">
        <v>164</v>
      </c>
      <c r="C35" s="155">
        <v>11358</v>
      </c>
      <c r="D35" s="125">
        <f>'06'!C35</f>
        <v>11295</v>
      </c>
      <c r="E35" s="131">
        <f t="shared" si="0"/>
        <v>63</v>
      </c>
      <c r="F35" s="127">
        <v>4.47</v>
      </c>
      <c r="G35" s="132">
        <f t="shared" si="1"/>
        <v>295.6905</v>
      </c>
      <c r="H35" s="155">
        <v>10238</v>
      </c>
      <c r="I35" s="125">
        <f>'06'!H35</f>
        <v>10196</v>
      </c>
      <c r="J35" s="131">
        <f t="shared" si="2"/>
        <v>42</v>
      </c>
      <c r="K35" s="127">
        <v>1.68</v>
      </c>
      <c r="L35" s="132">
        <f t="shared" si="3"/>
        <v>74.088</v>
      </c>
      <c r="M35" s="133">
        <v>1.05</v>
      </c>
      <c r="N35" s="134">
        <f t="shared" si="4"/>
        <v>369.7785</v>
      </c>
    </row>
    <row r="36" spans="1:14" ht="15.75">
      <c r="A36" s="123" t="s">
        <v>32</v>
      </c>
      <c r="B36" s="130">
        <v>165</v>
      </c>
      <c r="C36" s="155">
        <v>104376</v>
      </c>
      <c r="D36" s="125">
        <f>'06'!C36</f>
        <v>104198</v>
      </c>
      <c r="E36" s="131">
        <f t="shared" si="0"/>
        <v>178</v>
      </c>
      <c r="F36" s="127">
        <v>4.47</v>
      </c>
      <c r="G36" s="132">
        <f t="shared" si="1"/>
        <v>835.443</v>
      </c>
      <c r="H36" s="155">
        <v>67365</v>
      </c>
      <c r="I36" s="125">
        <f>'06'!H36</f>
        <v>67291</v>
      </c>
      <c r="J36" s="131">
        <f t="shared" si="2"/>
        <v>74</v>
      </c>
      <c r="K36" s="127">
        <v>1.68</v>
      </c>
      <c r="L36" s="132">
        <f t="shared" si="3"/>
        <v>130.536</v>
      </c>
      <c r="M36" s="133">
        <v>1.05</v>
      </c>
      <c r="N36" s="134">
        <f t="shared" si="4"/>
        <v>965.979</v>
      </c>
    </row>
    <row r="37" spans="1:14" ht="15.75">
      <c r="A37" s="123" t="s">
        <v>33</v>
      </c>
      <c r="B37" s="130">
        <v>169</v>
      </c>
      <c r="C37" s="155">
        <v>42457</v>
      </c>
      <c r="D37" s="125">
        <f>'06'!C37</f>
        <v>42416</v>
      </c>
      <c r="E37" s="131">
        <f t="shared" si="0"/>
        <v>41</v>
      </c>
      <c r="F37" s="127">
        <v>4.47</v>
      </c>
      <c r="G37" s="132">
        <f t="shared" si="1"/>
        <v>192.4335</v>
      </c>
      <c r="H37" s="155">
        <v>22923</v>
      </c>
      <c r="I37" s="125">
        <f>'06'!H37</f>
        <v>22897</v>
      </c>
      <c r="J37" s="131">
        <f t="shared" si="2"/>
        <v>26</v>
      </c>
      <c r="K37" s="127">
        <v>1.68</v>
      </c>
      <c r="L37" s="132">
        <f t="shared" si="3"/>
        <v>45.864</v>
      </c>
      <c r="M37" s="133">
        <v>1.05</v>
      </c>
      <c r="N37" s="134">
        <f t="shared" si="4"/>
        <v>238.2975</v>
      </c>
    </row>
    <row r="38" spans="1:14" ht="15.75">
      <c r="A38" s="123" t="s">
        <v>34</v>
      </c>
      <c r="B38" s="130">
        <v>170</v>
      </c>
      <c r="C38" s="155">
        <v>42449.1</v>
      </c>
      <c r="D38" s="125">
        <f>'06'!C38</f>
        <v>40800</v>
      </c>
      <c r="E38" s="131">
        <f t="shared" si="0"/>
        <v>1649.0999999999985</v>
      </c>
      <c r="F38" s="127">
        <v>4.47</v>
      </c>
      <c r="G38" s="132">
        <f t="shared" si="1"/>
        <v>7740.050849999992</v>
      </c>
      <c r="H38" s="155">
        <v>42176.26</v>
      </c>
      <c r="I38" s="125">
        <f>'06'!H38</f>
        <v>41300</v>
      </c>
      <c r="J38" s="131">
        <f t="shared" si="2"/>
        <v>876.260000000002</v>
      </c>
      <c r="K38" s="127">
        <v>1.68</v>
      </c>
      <c r="L38" s="132">
        <f t="shared" si="3"/>
        <v>1545.7226400000036</v>
      </c>
      <c r="M38" s="133">
        <v>1.05</v>
      </c>
      <c r="N38" s="134">
        <f t="shared" si="4"/>
        <v>9285.773489999996</v>
      </c>
    </row>
    <row r="39" spans="1:14" ht="15.75">
      <c r="A39" s="123" t="s">
        <v>35</v>
      </c>
      <c r="B39" s="130">
        <v>173</v>
      </c>
      <c r="C39" s="155">
        <v>19473</v>
      </c>
      <c r="D39" s="125">
        <f>'06'!C39</f>
        <v>19365</v>
      </c>
      <c r="E39" s="131">
        <f t="shared" si="0"/>
        <v>108</v>
      </c>
      <c r="F39" s="127">
        <v>4.47</v>
      </c>
      <c r="G39" s="132">
        <f t="shared" si="1"/>
        <v>506.898</v>
      </c>
      <c r="H39" s="155">
        <v>11182</v>
      </c>
      <c r="I39" s="125">
        <f>'06'!H39</f>
        <v>11115</v>
      </c>
      <c r="J39" s="131">
        <f t="shared" si="2"/>
        <v>67</v>
      </c>
      <c r="K39" s="127">
        <v>1.68</v>
      </c>
      <c r="L39" s="132">
        <f t="shared" si="3"/>
        <v>118.18800000000002</v>
      </c>
      <c r="M39" s="133">
        <v>1.05</v>
      </c>
      <c r="N39" s="134">
        <f t="shared" si="4"/>
        <v>625.086</v>
      </c>
    </row>
    <row r="40" spans="1:14" ht="15.75">
      <c r="A40" s="123" t="s">
        <v>36</v>
      </c>
      <c r="B40" s="130">
        <v>178</v>
      </c>
      <c r="C40" s="155">
        <v>187432</v>
      </c>
      <c r="D40" s="125">
        <f>'06'!C40</f>
        <v>186700</v>
      </c>
      <c r="E40" s="131">
        <f t="shared" si="0"/>
        <v>732</v>
      </c>
      <c r="F40" s="127">
        <v>4.47</v>
      </c>
      <c r="G40" s="132">
        <f t="shared" si="1"/>
        <v>3435.642</v>
      </c>
      <c r="H40" s="155">
        <v>118099</v>
      </c>
      <c r="I40" s="125">
        <f>'06'!H40</f>
        <v>117461</v>
      </c>
      <c r="J40" s="131">
        <f t="shared" si="2"/>
        <v>638</v>
      </c>
      <c r="K40" s="127">
        <v>1.68</v>
      </c>
      <c r="L40" s="132">
        <f t="shared" si="3"/>
        <v>1125.432</v>
      </c>
      <c r="M40" s="133">
        <v>1.05</v>
      </c>
      <c r="N40" s="134">
        <f t="shared" si="4"/>
        <v>4561.074</v>
      </c>
    </row>
    <row r="41" spans="1:14" ht="15.75">
      <c r="A41" s="123" t="s">
        <v>37</v>
      </c>
      <c r="B41" s="130">
        <v>180</v>
      </c>
      <c r="C41" s="155">
        <v>120768</v>
      </c>
      <c r="D41" s="125">
        <f>'06'!C41</f>
        <v>120372</v>
      </c>
      <c r="E41" s="131">
        <f t="shared" si="0"/>
        <v>396</v>
      </c>
      <c r="F41" s="127">
        <v>4.47</v>
      </c>
      <c r="G41" s="132">
        <f t="shared" si="1"/>
        <v>1858.626</v>
      </c>
      <c r="H41" s="155">
        <v>61549</v>
      </c>
      <c r="I41" s="125">
        <f>'06'!H41</f>
        <v>61438</v>
      </c>
      <c r="J41" s="131">
        <f t="shared" si="2"/>
        <v>111</v>
      </c>
      <c r="K41" s="127">
        <v>1.68</v>
      </c>
      <c r="L41" s="132">
        <f t="shared" si="3"/>
        <v>195.804</v>
      </c>
      <c r="M41" s="133">
        <v>1.05</v>
      </c>
      <c r="N41" s="134">
        <f t="shared" si="4"/>
        <v>2054.43</v>
      </c>
    </row>
    <row r="42" spans="1:14" ht="15.75">
      <c r="A42" s="123" t="s">
        <v>38</v>
      </c>
      <c r="B42" s="130">
        <v>182</v>
      </c>
      <c r="C42" s="155">
        <v>39899</v>
      </c>
      <c r="D42" s="125">
        <f>'06'!C42</f>
        <v>39566</v>
      </c>
      <c r="E42" s="131">
        <f t="shared" si="0"/>
        <v>333</v>
      </c>
      <c r="F42" s="135">
        <v>6.39</v>
      </c>
      <c r="G42" s="132">
        <f t="shared" si="1"/>
        <v>2234.2635</v>
      </c>
      <c r="H42" s="155">
        <v>10764</v>
      </c>
      <c r="I42" s="125">
        <f>'06'!H42</f>
        <v>10668</v>
      </c>
      <c r="J42" s="131">
        <f t="shared" si="2"/>
        <v>96</v>
      </c>
      <c r="K42" s="135">
        <v>2.41</v>
      </c>
      <c r="L42" s="132">
        <f t="shared" si="3"/>
        <v>242.92800000000005</v>
      </c>
      <c r="M42" s="133">
        <v>1.05</v>
      </c>
      <c r="N42" s="134">
        <f t="shared" si="4"/>
        <v>2477.1915</v>
      </c>
    </row>
    <row r="43" spans="1:14" ht="15.75">
      <c r="A43" s="123" t="s">
        <v>39</v>
      </c>
      <c r="B43" s="130">
        <v>185</v>
      </c>
      <c r="C43" s="155">
        <v>788</v>
      </c>
      <c r="D43" s="125">
        <f>'06'!C43</f>
        <v>782</v>
      </c>
      <c r="E43" s="131">
        <f t="shared" si="0"/>
        <v>6</v>
      </c>
      <c r="F43" s="127">
        <v>4.47</v>
      </c>
      <c r="G43" s="132">
        <f t="shared" si="1"/>
        <v>28.161</v>
      </c>
      <c r="H43" s="155">
        <v>439</v>
      </c>
      <c r="I43" s="125">
        <f>'06'!H43</f>
        <v>436</v>
      </c>
      <c r="J43" s="131">
        <f t="shared" si="2"/>
        <v>3</v>
      </c>
      <c r="K43" s="127">
        <v>1.68</v>
      </c>
      <c r="L43" s="132">
        <f t="shared" si="3"/>
        <v>5.292000000000001</v>
      </c>
      <c r="M43" s="133">
        <v>1.05</v>
      </c>
      <c r="N43" s="134">
        <f t="shared" si="4"/>
        <v>33.453</v>
      </c>
    </row>
    <row r="44" spans="1:14" ht="15.75">
      <c r="A44" s="123" t="s">
        <v>40</v>
      </c>
      <c r="B44" s="130">
        <v>187</v>
      </c>
      <c r="C44" s="155">
        <v>63989</v>
      </c>
      <c r="D44" s="125">
        <f>'06'!C44</f>
        <v>63569</v>
      </c>
      <c r="E44" s="131">
        <f t="shared" si="0"/>
        <v>420</v>
      </c>
      <c r="F44" s="127">
        <v>4.47</v>
      </c>
      <c r="G44" s="132">
        <f t="shared" si="1"/>
        <v>1971.27</v>
      </c>
      <c r="H44" s="155">
        <v>40794</v>
      </c>
      <c r="I44" s="125">
        <f>'06'!H44</f>
        <v>40544</v>
      </c>
      <c r="J44" s="131">
        <f t="shared" si="2"/>
        <v>250</v>
      </c>
      <c r="K44" s="127">
        <v>1.68</v>
      </c>
      <c r="L44" s="132">
        <f t="shared" si="3"/>
        <v>441</v>
      </c>
      <c r="M44" s="133">
        <v>1.05</v>
      </c>
      <c r="N44" s="134">
        <f t="shared" si="4"/>
        <v>2412.27</v>
      </c>
    </row>
    <row r="45" spans="1:14" ht="15.75">
      <c r="A45" s="123" t="s">
        <v>41</v>
      </c>
      <c r="B45" s="130">
        <v>201</v>
      </c>
      <c r="C45" s="155">
        <v>2120</v>
      </c>
      <c r="D45" s="125">
        <f>'06'!C45</f>
        <v>2023</v>
      </c>
      <c r="E45" s="131">
        <f t="shared" si="0"/>
        <v>97</v>
      </c>
      <c r="F45" s="135">
        <v>6.39</v>
      </c>
      <c r="G45" s="132">
        <f t="shared" si="1"/>
        <v>650.8215</v>
      </c>
      <c r="H45" s="155">
        <v>1146</v>
      </c>
      <c r="I45" s="125">
        <f>'06'!H45</f>
        <v>1097</v>
      </c>
      <c r="J45" s="131">
        <f t="shared" si="2"/>
        <v>49</v>
      </c>
      <c r="K45" s="135">
        <v>2.41</v>
      </c>
      <c r="L45" s="132">
        <f t="shared" si="3"/>
        <v>123.99450000000002</v>
      </c>
      <c r="M45" s="133">
        <v>1.05</v>
      </c>
      <c r="N45" s="134">
        <f t="shared" si="4"/>
        <v>774.816</v>
      </c>
    </row>
    <row r="46" spans="1:14" ht="15.75">
      <c r="A46" s="123" t="s">
        <v>42</v>
      </c>
      <c r="B46" s="130">
        <v>202</v>
      </c>
      <c r="C46" s="155">
        <v>18694</v>
      </c>
      <c r="D46" s="125">
        <f>'06'!C46</f>
        <v>18443</v>
      </c>
      <c r="E46" s="131">
        <f t="shared" si="0"/>
        <v>251</v>
      </c>
      <c r="F46" s="135">
        <v>6.39</v>
      </c>
      <c r="G46" s="132">
        <f t="shared" si="1"/>
        <v>1684.0845</v>
      </c>
      <c r="H46" s="155">
        <v>8584</v>
      </c>
      <c r="I46" s="125">
        <f>'06'!H46</f>
        <v>8466</v>
      </c>
      <c r="J46" s="131">
        <f t="shared" si="2"/>
        <v>118</v>
      </c>
      <c r="K46" s="135">
        <v>2.41</v>
      </c>
      <c r="L46" s="132">
        <f t="shared" si="3"/>
        <v>298.59900000000005</v>
      </c>
      <c r="M46" s="133">
        <v>1.05</v>
      </c>
      <c r="N46" s="134">
        <f t="shared" si="4"/>
        <v>1982.6835</v>
      </c>
    </row>
    <row r="47" spans="1:14" ht="15.75">
      <c r="A47" s="123" t="s">
        <v>43</v>
      </c>
      <c r="B47" s="130">
        <v>203</v>
      </c>
      <c r="C47" s="155">
        <v>3576</v>
      </c>
      <c r="D47" s="125">
        <f>'06'!C47</f>
        <v>3514</v>
      </c>
      <c r="E47" s="131">
        <f t="shared" si="0"/>
        <v>62</v>
      </c>
      <c r="F47" s="135">
        <v>6.39</v>
      </c>
      <c r="G47" s="132">
        <f t="shared" si="1"/>
        <v>415.98900000000003</v>
      </c>
      <c r="H47" s="155">
        <v>654</v>
      </c>
      <c r="I47" s="125">
        <f>'06'!H47</f>
        <v>647</v>
      </c>
      <c r="J47" s="131">
        <f t="shared" si="2"/>
        <v>7</v>
      </c>
      <c r="K47" s="135">
        <v>2.41</v>
      </c>
      <c r="L47" s="132">
        <f t="shared" si="3"/>
        <v>17.713500000000003</v>
      </c>
      <c r="M47" s="133">
        <v>1.05</v>
      </c>
      <c r="N47" s="134">
        <f t="shared" si="4"/>
        <v>433.70250000000004</v>
      </c>
    </row>
    <row r="48" spans="1:14" ht="15.75">
      <c r="A48" s="123" t="s">
        <v>39</v>
      </c>
      <c r="B48" s="130">
        <v>204</v>
      </c>
      <c r="C48" s="155">
        <v>62701</v>
      </c>
      <c r="D48" s="125">
        <f>'06'!C48</f>
        <v>62412</v>
      </c>
      <c r="E48" s="131">
        <f t="shared" si="0"/>
        <v>289</v>
      </c>
      <c r="F48" s="127">
        <v>4.47</v>
      </c>
      <c r="G48" s="132">
        <f t="shared" si="1"/>
        <v>1356.4215</v>
      </c>
      <c r="H48" s="155">
        <v>39059</v>
      </c>
      <c r="I48" s="125">
        <f>'06'!H48</f>
        <v>38883</v>
      </c>
      <c r="J48" s="131">
        <f t="shared" si="2"/>
        <v>176</v>
      </c>
      <c r="K48" s="127">
        <v>1.68</v>
      </c>
      <c r="L48" s="132">
        <f t="shared" si="3"/>
        <v>310.464</v>
      </c>
      <c r="M48" s="133">
        <v>1.05</v>
      </c>
      <c r="N48" s="134">
        <f t="shared" si="4"/>
        <v>1666.8854999999999</v>
      </c>
    </row>
    <row r="49" spans="1:14" ht="15.75">
      <c r="A49" s="123" t="s">
        <v>44</v>
      </c>
      <c r="B49" s="130">
        <v>205</v>
      </c>
      <c r="C49" s="155">
        <v>4041</v>
      </c>
      <c r="D49" s="125">
        <f>'06'!C49</f>
        <v>3713</v>
      </c>
      <c r="E49" s="131">
        <f t="shared" si="0"/>
        <v>328</v>
      </c>
      <c r="F49" s="127">
        <v>4.47</v>
      </c>
      <c r="G49" s="132">
        <f t="shared" si="1"/>
        <v>1539.468</v>
      </c>
      <c r="H49" s="155">
        <v>1062</v>
      </c>
      <c r="I49" s="125">
        <f>'06'!H49</f>
        <v>988</v>
      </c>
      <c r="J49" s="131">
        <f t="shared" si="2"/>
        <v>74</v>
      </c>
      <c r="K49" s="127">
        <v>1.68</v>
      </c>
      <c r="L49" s="132">
        <f t="shared" si="3"/>
        <v>130.536</v>
      </c>
      <c r="M49" s="133">
        <v>1.05</v>
      </c>
      <c r="N49" s="134">
        <f t="shared" si="4"/>
        <v>1670.0040000000001</v>
      </c>
    </row>
    <row r="50" spans="1:14" ht="15.75">
      <c r="A50" s="123" t="s">
        <v>45</v>
      </c>
      <c r="B50" s="130">
        <v>210</v>
      </c>
      <c r="C50" s="155">
        <v>65199</v>
      </c>
      <c r="D50" s="125">
        <f>'06'!C50</f>
        <v>64929</v>
      </c>
      <c r="E50" s="131">
        <f t="shared" si="0"/>
        <v>270</v>
      </c>
      <c r="F50" s="127">
        <v>4.47</v>
      </c>
      <c r="G50" s="132">
        <f t="shared" si="1"/>
        <v>1267.245</v>
      </c>
      <c r="H50" s="155">
        <v>82017</v>
      </c>
      <c r="I50" s="125">
        <f>'06'!H50</f>
        <v>81928</v>
      </c>
      <c r="J50" s="131">
        <f t="shared" si="2"/>
        <v>89</v>
      </c>
      <c r="K50" s="127">
        <v>1.68</v>
      </c>
      <c r="L50" s="132">
        <f t="shared" si="3"/>
        <v>156.996</v>
      </c>
      <c r="M50" s="133">
        <v>1.05</v>
      </c>
      <c r="N50" s="134">
        <f t="shared" si="4"/>
        <v>1424.241</v>
      </c>
    </row>
    <row r="51" spans="1:14" ht="15.75">
      <c r="A51" s="123" t="s">
        <v>46</v>
      </c>
      <c r="B51" s="130">
        <v>211</v>
      </c>
      <c r="C51" s="155">
        <v>128</v>
      </c>
      <c r="D51" s="125">
        <f>'06'!C51</f>
        <v>127</v>
      </c>
      <c r="E51" s="131">
        <f t="shared" si="0"/>
        <v>1</v>
      </c>
      <c r="F51" s="127">
        <v>4.47</v>
      </c>
      <c r="G51" s="132">
        <f t="shared" si="1"/>
        <v>4.6935</v>
      </c>
      <c r="H51" s="155">
        <v>2256</v>
      </c>
      <c r="I51" s="125">
        <f>'06'!H51</f>
        <v>2256</v>
      </c>
      <c r="J51" s="131">
        <f t="shared" si="2"/>
        <v>0</v>
      </c>
      <c r="K51" s="127">
        <v>1.68</v>
      </c>
      <c r="L51" s="132">
        <f t="shared" si="3"/>
        <v>0</v>
      </c>
      <c r="M51" s="133">
        <v>1.05</v>
      </c>
      <c r="N51" s="134">
        <f t="shared" si="4"/>
        <v>4.6935</v>
      </c>
    </row>
    <row r="52" spans="1:14" ht="15.75">
      <c r="A52" s="123" t="s">
        <v>46</v>
      </c>
      <c r="B52" s="130">
        <v>212</v>
      </c>
      <c r="C52" s="155">
        <v>89575</v>
      </c>
      <c r="D52" s="125">
        <f>'06'!C52</f>
        <v>89053</v>
      </c>
      <c r="E52" s="131">
        <f t="shared" si="0"/>
        <v>522</v>
      </c>
      <c r="F52" s="127">
        <v>4.47</v>
      </c>
      <c r="G52" s="132">
        <f t="shared" si="1"/>
        <v>2450.007</v>
      </c>
      <c r="H52" s="155">
        <v>52942</v>
      </c>
      <c r="I52" s="125">
        <f>'06'!H52</f>
        <v>52685</v>
      </c>
      <c r="J52" s="131">
        <f t="shared" si="2"/>
        <v>257</v>
      </c>
      <c r="K52" s="127">
        <v>1.68</v>
      </c>
      <c r="L52" s="132">
        <f t="shared" si="3"/>
        <v>453.348</v>
      </c>
      <c r="M52" s="133">
        <v>1.05</v>
      </c>
      <c r="N52" s="134">
        <f t="shared" si="4"/>
        <v>2903.355</v>
      </c>
    </row>
    <row r="53" spans="1:14" ht="15.75">
      <c r="A53" s="123" t="s">
        <v>24</v>
      </c>
      <c r="B53" s="130">
        <v>232</v>
      </c>
      <c r="C53" s="155">
        <v>4662</v>
      </c>
      <c r="D53" s="125">
        <f>'06'!C53</f>
        <v>4599</v>
      </c>
      <c r="E53" s="131">
        <f t="shared" si="0"/>
        <v>63</v>
      </c>
      <c r="F53" s="127">
        <v>4.47</v>
      </c>
      <c r="G53" s="132">
        <f t="shared" si="1"/>
        <v>295.6905</v>
      </c>
      <c r="H53" s="155">
        <v>3988</v>
      </c>
      <c r="I53" s="125">
        <f>'06'!H53</f>
        <v>3950</v>
      </c>
      <c r="J53" s="131">
        <f t="shared" si="2"/>
        <v>38</v>
      </c>
      <c r="K53" s="127">
        <v>1.68</v>
      </c>
      <c r="L53" s="132">
        <f t="shared" si="3"/>
        <v>67.032</v>
      </c>
      <c r="M53" s="133">
        <v>1.05</v>
      </c>
      <c r="N53" s="134">
        <f t="shared" si="4"/>
        <v>362.72249999999997</v>
      </c>
    </row>
    <row r="54" spans="1:14" ht="16.5" thickBot="1">
      <c r="A54" s="159" t="s">
        <v>47</v>
      </c>
      <c r="B54" s="136">
        <v>233</v>
      </c>
      <c r="C54" s="156">
        <v>13785</v>
      </c>
      <c r="D54" s="137">
        <f>'06'!C54</f>
        <v>13705</v>
      </c>
      <c r="E54" s="138">
        <f t="shared" si="0"/>
        <v>80</v>
      </c>
      <c r="F54" s="139">
        <v>4.47</v>
      </c>
      <c r="G54" s="139">
        <f t="shared" si="1"/>
        <v>375.47999999999996</v>
      </c>
      <c r="H54" s="156">
        <v>6817</v>
      </c>
      <c r="I54" s="137">
        <f>'06'!H54</f>
        <v>6801</v>
      </c>
      <c r="J54" s="138">
        <f t="shared" si="2"/>
        <v>16</v>
      </c>
      <c r="K54" s="139">
        <v>1.68</v>
      </c>
      <c r="L54" s="139">
        <f t="shared" si="3"/>
        <v>28.224</v>
      </c>
      <c r="M54" s="140">
        <v>1.05</v>
      </c>
      <c r="N54" s="141">
        <f t="shared" si="4"/>
        <v>403.70399999999995</v>
      </c>
    </row>
    <row r="55" spans="5:13" ht="15.75">
      <c r="E55" s="142">
        <f>SUM(E4:E54)</f>
        <v>13255.099999999999</v>
      </c>
      <c r="J55" s="142">
        <f>SUM(J4:J54)</f>
        <v>7387.260000000002</v>
      </c>
      <c r="M55" s="143">
        <f>(E55+J55)*1.05</f>
        <v>21674.478000000003</v>
      </c>
    </row>
    <row r="57" spans="2:7" ht="16.5">
      <c r="B57" s="207" t="s">
        <v>85</v>
      </c>
      <c r="C57" s="207"/>
      <c r="D57" s="208"/>
      <c r="E57" s="144" t="s">
        <v>86</v>
      </c>
      <c r="F57" s="144" t="s">
        <v>87</v>
      </c>
      <c r="G57" s="144" t="s">
        <v>88</v>
      </c>
    </row>
    <row r="58" spans="2:7" ht="16.5">
      <c r="B58" s="207" t="s">
        <v>89</v>
      </c>
      <c r="C58" s="207"/>
      <c r="D58" s="145"/>
      <c r="E58" s="146">
        <v>45927.4</v>
      </c>
      <c r="F58" s="146">
        <f>'06'!$E$58</f>
        <v>45665.5</v>
      </c>
      <c r="G58" s="144">
        <f>E58-F58</f>
        <v>261.90000000000146</v>
      </c>
    </row>
    <row r="59" spans="2:7" ht="16.5">
      <c r="B59" s="207" t="s">
        <v>90</v>
      </c>
      <c r="C59" s="207"/>
      <c r="D59" s="147"/>
      <c r="E59" s="148"/>
      <c r="F59" s="148"/>
      <c r="G59" s="149">
        <f>G58*80</f>
        <v>20952.000000000116</v>
      </c>
    </row>
    <row r="60" spans="2:11" ht="16.5">
      <c r="B60" s="207" t="s">
        <v>91</v>
      </c>
      <c r="C60" s="207"/>
      <c r="D60" s="207"/>
      <c r="E60" s="150"/>
      <c r="F60" s="150"/>
      <c r="G60" s="151">
        <f>G59*1.03</f>
        <v>21580.56000000012</v>
      </c>
      <c r="K60" s="164"/>
    </row>
    <row r="61" spans="2:11" ht="16.5">
      <c r="B61" s="207" t="s">
        <v>92</v>
      </c>
      <c r="C61" s="207"/>
      <c r="D61" s="207"/>
      <c r="E61" s="207"/>
      <c r="F61" s="150"/>
      <c r="G61" s="152">
        <f>$M$55</f>
        <v>21674.478000000003</v>
      </c>
      <c r="K61" s="164"/>
    </row>
    <row r="62" spans="2:7" ht="16.5">
      <c r="B62" s="206" t="s">
        <v>93</v>
      </c>
      <c r="C62" s="206"/>
      <c r="D62" s="206"/>
      <c r="E62" s="206"/>
      <c r="F62" s="150"/>
      <c r="G62" s="153">
        <f>G61-G60</f>
        <v>93.91799999988143</v>
      </c>
    </row>
    <row r="63" spans="2:7" ht="16.5">
      <c r="B63" s="206"/>
      <c r="C63" s="206"/>
      <c r="D63" s="206"/>
      <c r="E63" s="206"/>
      <c r="F63" s="206"/>
      <c r="G63" s="151"/>
    </row>
    <row r="64" spans="2:7" ht="16.5">
      <c r="B64" s="206" t="s">
        <v>119</v>
      </c>
      <c r="C64" s="206"/>
      <c r="D64" s="206"/>
      <c r="E64" s="206"/>
      <c r="F64" s="206"/>
      <c r="G64" s="154">
        <f>G62-G63</f>
        <v>93.91799999988143</v>
      </c>
    </row>
    <row r="65" ht="15.75">
      <c r="K65" s="164"/>
    </row>
    <row r="68" ht="15.75">
      <c r="E68" s="164"/>
    </row>
  </sheetData>
  <sheetProtection/>
  <mergeCells count="19">
    <mergeCell ref="B57:D57"/>
    <mergeCell ref="B58:C58"/>
    <mergeCell ref="B59:C59"/>
    <mergeCell ref="B60:D60"/>
    <mergeCell ref="B61:E61"/>
    <mergeCell ref="B62:E62"/>
    <mergeCell ref="B63:F63"/>
    <mergeCell ref="B64:F64"/>
    <mergeCell ref="B1:D1"/>
    <mergeCell ref="A2:A3"/>
    <mergeCell ref="B2:B3"/>
    <mergeCell ref="C2:E2"/>
    <mergeCell ref="N2:N3"/>
    <mergeCell ref="F2:F3"/>
    <mergeCell ref="G2:G3"/>
    <mergeCell ref="H2:J2"/>
    <mergeCell ref="K2:K3"/>
    <mergeCell ref="L2:L3"/>
    <mergeCell ref="M2:M3"/>
  </mergeCells>
  <printOptions/>
  <pageMargins left="0.75" right="0.75" top="1" bottom="1" header="0.5" footer="0.5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64"/>
  <sheetViews>
    <sheetView tabSelected="1" zoomScalePageLayoutView="0" workbookViewId="0" topLeftCell="A40">
      <selection activeCell="B62" sqref="B62:E62"/>
    </sheetView>
  </sheetViews>
  <sheetFormatPr defaultColWidth="9.140625" defaultRowHeight="12.75"/>
  <cols>
    <col min="1" max="1" width="28.140625" style="120" customWidth="1"/>
    <col min="2" max="2" width="7.7109375" style="120" customWidth="1"/>
    <col min="3" max="3" width="11.140625" style="120" customWidth="1"/>
    <col min="4" max="4" width="12.28125" style="120" customWidth="1"/>
    <col min="5" max="5" width="13.57421875" style="120" customWidth="1"/>
    <col min="6" max="6" width="10.140625" style="120" customWidth="1"/>
    <col min="7" max="7" width="16.421875" style="120" customWidth="1"/>
    <col min="8" max="8" width="11.7109375" style="120" customWidth="1"/>
    <col min="9" max="9" width="11.57421875" style="120" customWidth="1"/>
    <col min="10" max="10" width="11.140625" style="120" customWidth="1"/>
    <col min="11" max="11" width="8.8515625" style="120" customWidth="1"/>
    <col min="12" max="12" width="16.00390625" style="120" customWidth="1"/>
    <col min="13" max="13" width="11.57421875" style="143" bestFit="1" customWidth="1"/>
    <col min="14" max="14" width="16.8515625" style="120" customWidth="1"/>
    <col min="15" max="16384" width="9.140625" style="120" customWidth="1"/>
  </cols>
  <sheetData>
    <row r="1" spans="1:14" ht="16.5" thickBot="1">
      <c r="A1" s="114">
        <v>43332</v>
      </c>
      <c r="B1" s="190" t="s">
        <v>101</v>
      </c>
      <c r="C1" s="190"/>
      <c r="D1" s="190"/>
      <c r="E1" s="115"/>
      <c r="F1" s="115"/>
      <c r="G1" s="115"/>
      <c r="H1" s="116"/>
      <c r="I1" s="116"/>
      <c r="J1" s="116"/>
      <c r="K1" s="117"/>
      <c r="L1" s="117"/>
      <c r="M1" s="118"/>
      <c r="N1" s="119"/>
    </row>
    <row r="2" spans="1:14" ht="15" customHeight="1">
      <c r="A2" s="191" t="s">
        <v>48</v>
      </c>
      <c r="B2" s="193" t="s">
        <v>49</v>
      </c>
      <c r="C2" s="197" t="s">
        <v>50</v>
      </c>
      <c r="D2" s="198"/>
      <c r="E2" s="199"/>
      <c r="F2" s="200" t="s">
        <v>60</v>
      </c>
      <c r="G2" s="200" t="s">
        <v>102</v>
      </c>
      <c r="H2" s="197" t="s">
        <v>51</v>
      </c>
      <c r="I2" s="198"/>
      <c r="J2" s="199"/>
      <c r="K2" s="202" t="s">
        <v>61</v>
      </c>
      <c r="L2" s="202" t="s">
        <v>63</v>
      </c>
      <c r="M2" s="204" t="s">
        <v>52</v>
      </c>
      <c r="N2" s="195" t="s">
        <v>57</v>
      </c>
    </row>
    <row r="3" spans="1:14" ht="32.25" thickBot="1">
      <c r="A3" s="192"/>
      <c r="B3" s="194"/>
      <c r="C3" s="183" t="s">
        <v>53</v>
      </c>
      <c r="D3" s="122" t="s">
        <v>58</v>
      </c>
      <c r="E3" s="122" t="s">
        <v>55</v>
      </c>
      <c r="F3" s="201"/>
      <c r="G3" s="201"/>
      <c r="H3" s="183" t="s">
        <v>53</v>
      </c>
      <c r="I3" s="122" t="s">
        <v>59</v>
      </c>
      <c r="J3" s="122" t="s">
        <v>54</v>
      </c>
      <c r="K3" s="203"/>
      <c r="L3" s="203"/>
      <c r="M3" s="205"/>
      <c r="N3" s="196"/>
    </row>
    <row r="4" spans="1:14" ht="16.5" thickTop="1">
      <c r="A4" s="123" t="s">
        <v>0</v>
      </c>
      <c r="B4" s="124">
        <v>5</v>
      </c>
      <c r="C4" s="184">
        <v>5242</v>
      </c>
      <c r="D4" s="125">
        <f>'07'!C4</f>
        <v>5049</v>
      </c>
      <c r="E4" s="126">
        <f>C4-D4</f>
        <v>193</v>
      </c>
      <c r="F4" s="127">
        <v>4.47</v>
      </c>
      <c r="G4" s="127">
        <f>E4*M4*F4</f>
        <v>905.8455</v>
      </c>
      <c r="H4" s="184">
        <v>3294</v>
      </c>
      <c r="I4" s="125">
        <f>'07'!H4</f>
        <v>3166</v>
      </c>
      <c r="J4" s="126">
        <f>H4-I4</f>
        <v>128</v>
      </c>
      <c r="K4" s="127">
        <v>1.68</v>
      </c>
      <c r="L4" s="127">
        <f>J4*M4*K4</f>
        <v>225.792</v>
      </c>
      <c r="M4" s="128">
        <v>1.05</v>
      </c>
      <c r="N4" s="129">
        <f>G4+L4</f>
        <v>1131.6375</v>
      </c>
    </row>
    <row r="5" spans="1:14" ht="15.75">
      <c r="A5" s="123" t="s">
        <v>1</v>
      </c>
      <c r="B5" s="130">
        <v>46</v>
      </c>
      <c r="C5" s="155">
        <v>36077</v>
      </c>
      <c r="D5" s="125">
        <f>'07'!C5</f>
        <v>35995</v>
      </c>
      <c r="E5" s="131">
        <f aca="true" t="shared" si="0" ref="E5:E54">C5-D5</f>
        <v>82</v>
      </c>
      <c r="F5" s="127">
        <v>4.47</v>
      </c>
      <c r="G5" s="132">
        <f aca="true" t="shared" si="1" ref="G5:G54">E5*M5*F5</f>
        <v>384.867</v>
      </c>
      <c r="H5" s="155">
        <v>21318</v>
      </c>
      <c r="I5" s="125">
        <f>'07'!H5</f>
        <v>21278</v>
      </c>
      <c r="J5" s="131">
        <f aca="true" t="shared" si="2" ref="J5:J54">H5-I5</f>
        <v>40</v>
      </c>
      <c r="K5" s="127">
        <v>1.68</v>
      </c>
      <c r="L5" s="132">
        <f aca="true" t="shared" si="3" ref="L5:L54">J5*M5*K5</f>
        <v>70.56</v>
      </c>
      <c r="M5" s="133">
        <v>1.05</v>
      </c>
      <c r="N5" s="134">
        <f aca="true" t="shared" si="4" ref="N5:N54">G5+L5</f>
        <v>455.427</v>
      </c>
    </row>
    <row r="6" spans="1:14" ht="15.75">
      <c r="A6" s="123" t="s">
        <v>2</v>
      </c>
      <c r="B6" s="130">
        <v>51</v>
      </c>
      <c r="C6" s="155">
        <v>135598</v>
      </c>
      <c r="D6" s="125">
        <f>'07'!C6</f>
        <v>135149</v>
      </c>
      <c r="E6" s="131">
        <f t="shared" si="0"/>
        <v>449</v>
      </c>
      <c r="F6" s="127">
        <v>4.47</v>
      </c>
      <c r="G6" s="132">
        <f t="shared" si="1"/>
        <v>2107.3815</v>
      </c>
      <c r="H6" s="155">
        <v>67042</v>
      </c>
      <c r="I6" s="125">
        <f>'07'!H6</f>
        <v>66849</v>
      </c>
      <c r="J6" s="131">
        <f t="shared" si="2"/>
        <v>193</v>
      </c>
      <c r="K6" s="127">
        <v>1.68</v>
      </c>
      <c r="L6" s="132">
        <f t="shared" si="3"/>
        <v>340.452</v>
      </c>
      <c r="M6" s="133">
        <v>1.05</v>
      </c>
      <c r="N6" s="134">
        <f t="shared" si="4"/>
        <v>2447.8334999999997</v>
      </c>
    </row>
    <row r="7" spans="1:14" ht="15.75">
      <c r="A7" s="123" t="s">
        <v>3</v>
      </c>
      <c r="B7" s="130">
        <v>77</v>
      </c>
      <c r="C7" s="155">
        <v>26838</v>
      </c>
      <c r="D7" s="125">
        <f>'07'!C7</f>
        <v>26632</v>
      </c>
      <c r="E7" s="131">
        <f t="shared" si="0"/>
        <v>206</v>
      </c>
      <c r="F7" s="135">
        <v>6.39</v>
      </c>
      <c r="G7" s="132">
        <f t="shared" si="1"/>
        <v>1382.157</v>
      </c>
      <c r="H7" s="155">
        <v>12593</v>
      </c>
      <c r="I7" s="125">
        <f>'07'!H7</f>
        <v>12537</v>
      </c>
      <c r="J7" s="131">
        <f t="shared" si="2"/>
        <v>56</v>
      </c>
      <c r="K7" s="135">
        <v>2.41</v>
      </c>
      <c r="L7" s="132">
        <f t="shared" si="3"/>
        <v>141.70800000000003</v>
      </c>
      <c r="M7" s="133">
        <v>1.05</v>
      </c>
      <c r="N7" s="134">
        <f t="shared" si="4"/>
        <v>1523.865</v>
      </c>
    </row>
    <row r="8" spans="1:14" ht="15.75">
      <c r="A8" s="123" t="s">
        <v>4</v>
      </c>
      <c r="B8" s="130">
        <v>78</v>
      </c>
      <c r="C8" s="155">
        <v>69245</v>
      </c>
      <c r="D8" s="125">
        <f>'07'!C8</f>
        <v>68891</v>
      </c>
      <c r="E8" s="131">
        <f t="shared" si="0"/>
        <v>354</v>
      </c>
      <c r="F8" s="135">
        <v>6.39</v>
      </c>
      <c r="G8" s="132">
        <f t="shared" si="1"/>
        <v>2375.163</v>
      </c>
      <c r="H8" s="155">
        <v>37481</v>
      </c>
      <c r="I8" s="125">
        <f>'07'!H8</f>
        <v>37402</v>
      </c>
      <c r="J8" s="131">
        <f t="shared" si="2"/>
        <v>79</v>
      </c>
      <c r="K8" s="135">
        <v>2.41</v>
      </c>
      <c r="L8" s="132">
        <f t="shared" si="3"/>
        <v>199.9095</v>
      </c>
      <c r="M8" s="133">
        <v>1.05</v>
      </c>
      <c r="N8" s="134">
        <f t="shared" si="4"/>
        <v>2575.0725</v>
      </c>
    </row>
    <row r="9" spans="1:14" ht="15.75">
      <c r="A9" s="123" t="s">
        <v>5</v>
      </c>
      <c r="B9" s="130">
        <v>82</v>
      </c>
      <c r="C9" s="155">
        <v>8903</v>
      </c>
      <c r="D9" s="125">
        <f>'07'!C9</f>
        <v>8660</v>
      </c>
      <c r="E9" s="131">
        <f t="shared" si="0"/>
        <v>243</v>
      </c>
      <c r="F9" s="135">
        <v>6.39</v>
      </c>
      <c r="G9" s="132">
        <f t="shared" si="1"/>
        <v>1630.4085</v>
      </c>
      <c r="H9" s="155">
        <v>3846</v>
      </c>
      <c r="I9" s="125">
        <f>'07'!H9</f>
        <v>3749</v>
      </c>
      <c r="J9" s="131">
        <f t="shared" si="2"/>
        <v>97</v>
      </c>
      <c r="K9" s="135">
        <v>2.41</v>
      </c>
      <c r="L9" s="132">
        <f t="shared" si="3"/>
        <v>245.45850000000004</v>
      </c>
      <c r="M9" s="133">
        <v>1.05</v>
      </c>
      <c r="N9" s="134">
        <f t="shared" si="4"/>
        <v>1875.867</v>
      </c>
    </row>
    <row r="10" spans="1:14" ht="15.75">
      <c r="A10" s="123" t="s">
        <v>6</v>
      </c>
      <c r="B10" s="130">
        <v>91</v>
      </c>
      <c r="C10" s="155">
        <v>1492</v>
      </c>
      <c r="D10" s="125">
        <f>'07'!C10</f>
        <v>1492</v>
      </c>
      <c r="E10" s="131">
        <f t="shared" si="0"/>
        <v>0</v>
      </c>
      <c r="F10" s="135">
        <v>6.39</v>
      </c>
      <c r="G10" s="132">
        <f t="shared" si="1"/>
        <v>0</v>
      </c>
      <c r="H10" s="155">
        <v>859</v>
      </c>
      <c r="I10" s="125">
        <f>'07'!H10</f>
        <v>859</v>
      </c>
      <c r="J10" s="131">
        <f t="shared" si="2"/>
        <v>0</v>
      </c>
      <c r="K10" s="135">
        <v>2.41</v>
      </c>
      <c r="L10" s="132">
        <f t="shared" si="3"/>
        <v>0</v>
      </c>
      <c r="M10" s="133">
        <v>1.05</v>
      </c>
      <c r="N10" s="134">
        <f t="shared" si="4"/>
        <v>0</v>
      </c>
    </row>
    <row r="11" spans="1:14" ht="15.75">
      <c r="A11" s="123" t="s">
        <v>7</v>
      </c>
      <c r="B11" s="130">
        <v>92</v>
      </c>
      <c r="C11" s="155">
        <v>99071</v>
      </c>
      <c r="D11" s="125">
        <f>'07'!C11</f>
        <v>98582</v>
      </c>
      <c r="E11" s="131">
        <f t="shared" si="0"/>
        <v>489</v>
      </c>
      <c r="F11" s="127">
        <v>4.47</v>
      </c>
      <c r="G11" s="132">
        <f t="shared" si="1"/>
        <v>2295.1215</v>
      </c>
      <c r="H11" s="155">
        <v>59618</v>
      </c>
      <c r="I11" s="125">
        <f>'07'!H11</f>
        <v>59371</v>
      </c>
      <c r="J11" s="131">
        <f t="shared" si="2"/>
        <v>247</v>
      </c>
      <c r="K11" s="127">
        <v>1.68</v>
      </c>
      <c r="L11" s="132">
        <f t="shared" si="3"/>
        <v>435.708</v>
      </c>
      <c r="M11" s="133">
        <v>1.05</v>
      </c>
      <c r="N11" s="134">
        <f t="shared" si="4"/>
        <v>2730.8295000000003</v>
      </c>
    </row>
    <row r="12" spans="1:14" ht="15.75">
      <c r="A12" s="123" t="s">
        <v>8</v>
      </c>
      <c r="B12" s="130">
        <v>93</v>
      </c>
      <c r="C12" s="155">
        <v>184782</v>
      </c>
      <c r="D12" s="125">
        <f>'07'!C12</f>
        <v>184269</v>
      </c>
      <c r="E12" s="131">
        <f t="shared" si="0"/>
        <v>513</v>
      </c>
      <c r="F12" s="127">
        <v>4.47</v>
      </c>
      <c r="G12" s="132">
        <f t="shared" si="1"/>
        <v>2407.7655</v>
      </c>
      <c r="H12" s="155">
        <v>112500</v>
      </c>
      <c r="I12" s="125">
        <f>'07'!H12</f>
        <v>112093</v>
      </c>
      <c r="J12" s="131">
        <f t="shared" si="2"/>
        <v>407</v>
      </c>
      <c r="K12" s="127">
        <v>1.68</v>
      </c>
      <c r="L12" s="132">
        <f t="shared" si="3"/>
        <v>717.948</v>
      </c>
      <c r="M12" s="133">
        <v>1.05</v>
      </c>
      <c r="N12" s="134">
        <f t="shared" si="4"/>
        <v>3125.7135</v>
      </c>
    </row>
    <row r="13" spans="1:14" ht="15.75">
      <c r="A13" s="123" t="s">
        <v>9</v>
      </c>
      <c r="B13" s="130">
        <v>95</v>
      </c>
      <c r="C13" s="155">
        <v>3218</v>
      </c>
      <c r="D13" s="125">
        <f>'07'!C13</f>
        <v>3127</v>
      </c>
      <c r="E13" s="131">
        <f t="shared" si="0"/>
        <v>91</v>
      </c>
      <c r="F13" s="135">
        <v>6.39</v>
      </c>
      <c r="G13" s="132">
        <f t="shared" si="1"/>
        <v>610.5645</v>
      </c>
      <c r="H13" s="155">
        <v>656</v>
      </c>
      <c r="I13" s="125">
        <f>'07'!H13</f>
        <v>638</v>
      </c>
      <c r="J13" s="131">
        <f t="shared" si="2"/>
        <v>18</v>
      </c>
      <c r="K13" s="135">
        <v>2.41</v>
      </c>
      <c r="L13" s="132">
        <f t="shared" si="3"/>
        <v>45.54900000000001</v>
      </c>
      <c r="M13" s="133">
        <v>1.05</v>
      </c>
      <c r="N13" s="134">
        <f t="shared" si="4"/>
        <v>656.1134999999999</v>
      </c>
    </row>
    <row r="14" spans="1:14" ht="15.75">
      <c r="A14" s="123" t="s">
        <v>10</v>
      </c>
      <c r="B14" s="130">
        <v>96</v>
      </c>
      <c r="C14" s="155">
        <v>9077</v>
      </c>
      <c r="D14" s="125">
        <f>'07'!C14</f>
        <v>8752</v>
      </c>
      <c r="E14" s="131">
        <f t="shared" si="0"/>
        <v>325</v>
      </c>
      <c r="F14" s="127">
        <v>4.47</v>
      </c>
      <c r="G14" s="132">
        <f t="shared" si="1"/>
        <v>1525.3874999999998</v>
      </c>
      <c r="H14" s="155">
        <v>4689</v>
      </c>
      <c r="I14" s="125">
        <f>'07'!H14</f>
        <v>4559</v>
      </c>
      <c r="J14" s="131">
        <f t="shared" si="2"/>
        <v>130</v>
      </c>
      <c r="K14" s="127">
        <v>1.68</v>
      </c>
      <c r="L14" s="132">
        <f t="shared" si="3"/>
        <v>229.32</v>
      </c>
      <c r="M14" s="133">
        <v>1.05</v>
      </c>
      <c r="N14" s="134">
        <f t="shared" si="4"/>
        <v>1754.7074999999998</v>
      </c>
    </row>
    <row r="15" spans="1:14" ht="15.75">
      <c r="A15" s="123" t="s">
        <v>11</v>
      </c>
      <c r="B15" s="130">
        <v>97</v>
      </c>
      <c r="C15" s="155">
        <v>65417</v>
      </c>
      <c r="D15" s="125">
        <f>'07'!C15</f>
        <v>64795</v>
      </c>
      <c r="E15" s="131">
        <f t="shared" si="0"/>
        <v>622</v>
      </c>
      <c r="F15" s="127">
        <v>4.47</v>
      </c>
      <c r="G15" s="132">
        <f t="shared" si="1"/>
        <v>2919.357</v>
      </c>
      <c r="H15" s="155">
        <v>32101</v>
      </c>
      <c r="I15" s="125">
        <f>'07'!H15</f>
        <v>31972</v>
      </c>
      <c r="J15" s="131">
        <f t="shared" si="2"/>
        <v>129</v>
      </c>
      <c r="K15" s="127">
        <v>1.68</v>
      </c>
      <c r="L15" s="132">
        <f t="shared" si="3"/>
        <v>227.556</v>
      </c>
      <c r="M15" s="133">
        <v>1.05</v>
      </c>
      <c r="N15" s="134">
        <f t="shared" si="4"/>
        <v>3146.913</v>
      </c>
    </row>
    <row r="16" spans="1:14" ht="15.75">
      <c r="A16" s="123" t="s">
        <v>12</v>
      </c>
      <c r="B16" s="130">
        <v>100</v>
      </c>
      <c r="C16" s="155">
        <v>7667</v>
      </c>
      <c r="D16" s="125">
        <f>'07'!C16</f>
        <v>7434</v>
      </c>
      <c r="E16" s="131">
        <f t="shared" si="0"/>
        <v>233</v>
      </c>
      <c r="F16" s="127">
        <v>4.47</v>
      </c>
      <c r="G16" s="132">
        <f t="shared" si="1"/>
        <v>1093.5855</v>
      </c>
      <c r="H16" s="155">
        <v>2724</v>
      </c>
      <c r="I16" s="125">
        <f>'07'!H16</f>
        <v>2650</v>
      </c>
      <c r="J16" s="131">
        <f t="shared" si="2"/>
        <v>74</v>
      </c>
      <c r="K16" s="127">
        <v>1.68</v>
      </c>
      <c r="L16" s="132">
        <f t="shared" si="3"/>
        <v>130.536</v>
      </c>
      <c r="M16" s="133">
        <v>1.05</v>
      </c>
      <c r="N16" s="134">
        <f t="shared" si="4"/>
        <v>1224.1215</v>
      </c>
    </row>
    <row r="17" spans="1:14" ht="15.75">
      <c r="A17" s="123" t="s">
        <v>13</v>
      </c>
      <c r="B17" s="130">
        <v>102</v>
      </c>
      <c r="C17" s="155">
        <v>9705</v>
      </c>
      <c r="D17" s="125">
        <f>'07'!C17</f>
        <v>9539</v>
      </c>
      <c r="E17" s="131">
        <f t="shared" si="0"/>
        <v>166</v>
      </c>
      <c r="F17" s="127">
        <v>4.47</v>
      </c>
      <c r="G17" s="132">
        <f t="shared" si="1"/>
        <v>779.121</v>
      </c>
      <c r="H17" s="155">
        <v>16041</v>
      </c>
      <c r="I17" s="125">
        <f>'07'!H17</f>
        <v>15757</v>
      </c>
      <c r="J17" s="131">
        <f t="shared" si="2"/>
        <v>284</v>
      </c>
      <c r="K17" s="127">
        <v>1.68</v>
      </c>
      <c r="L17" s="132">
        <f t="shared" si="3"/>
        <v>500.97599999999994</v>
      </c>
      <c r="M17" s="133">
        <v>1.05</v>
      </c>
      <c r="N17" s="134">
        <f t="shared" si="4"/>
        <v>1280.097</v>
      </c>
    </row>
    <row r="18" spans="1:14" ht="15.75">
      <c r="A18" s="123" t="s">
        <v>14</v>
      </c>
      <c r="B18" s="130">
        <v>119</v>
      </c>
      <c r="C18" s="155">
        <v>11321</v>
      </c>
      <c r="D18" s="125">
        <f>'07'!C18</f>
        <v>10827</v>
      </c>
      <c r="E18" s="131">
        <f t="shared" si="0"/>
        <v>494</v>
      </c>
      <c r="F18" s="135">
        <v>3.89</v>
      </c>
      <c r="G18" s="132">
        <f t="shared" si="1"/>
        <v>2017.7430000000002</v>
      </c>
      <c r="H18" s="155">
        <v>0</v>
      </c>
      <c r="I18" s="125">
        <f>'07'!H18</f>
        <v>0</v>
      </c>
      <c r="J18" s="131">
        <v>0</v>
      </c>
      <c r="K18" s="135">
        <v>0</v>
      </c>
      <c r="L18" s="132">
        <f t="shared" si="3"/>
        <v>0</v>
      </c>
      <c r="M18" s="133">
        <v>1.05</v>
      </c>
      <c r="N18" s="134">
        <f t="shared" si="4"/>
        <v>2017.7430000000002</v>
      </c>
    </row>
    <row r="19" spans="1:14" ht="15.75">
      <c r="A19" s="123" t="s">
        <v>15</v>
      </c>
      <c r="B19" s="130">
        <v>121</v>
      </c>
      <c r="C19" s="155">
        <v>13911</v>
      </c>
      <c r="D19" s="125">
        <f>'07'!C19</f>
        <v>13554</v>
      </c>
      <c r="E19" s="131">
        <f t="shared" si="0"/>
        <v>357</v>
      </c>
      <c r="F19" s="135">
        <v>3.71</v>
      </c>
      <c r="G19" s="132">
        <f t="shared" si="1"/>
        <v>1390.6935</v>
      </c>
      <c r="H19" s="155">
        <v>0</v>
      </c>
      <c r="I19" s="125">
        <f>'07'!H19</f>
        <v>0</v>
      </c>
      <c r="J19" s="131">
        <v>0</v>
      </c>
      <c r="K19" s="135">
        <v>0</v>
      </c>
      <c r="L19" s="132">
        <f t="shared" si="3"/>
        <v>0</v>
      </c>
      <c r="M19" s="133">
        <v>1.05</v>
      </c>
      <c r="N19" s="134">
        <f t="shared" si="4"/>
        <v>1390.6935</v>
      </c>
    </row>
    <row r="20" spans="1:14" ht="15.75">
      <c r="A20" s="123" t="s">
        <v>16</v>
      </c>
      <c r="B20" s="130">
        <v>123</v>
      </c>
      <c r="C20" s="155">
        <v>3085</v>
      </c>
      <c r="D20" s="125">
        <f>'07'!C20</f>
        <v>2983</v>
      </c>
      <c r="E20" s="131">
        <f t="shared" si="0"/>
        <v>102</v>
      </c>
      <c r="F20" s="127">
        <v>4.47</v>
      </c>
      <c r="G20" s="132">
        <f t="shared" si="1"/>
        <v>478.737</v>
      </c>
      <c r="H20" s="155">
        <v>1087</v>
      </c>
      <c r="I20" s="125">
        <f>'07'!H20</f>
        <v>1060</v>
      </c>
      <c r="J20" s="131">
        <f t="shared" si="2"/>
        <v>27</v>
      </c>
      <c r="K20" s="127">
        <v>1.68</v>
      </c>
      <c r="L20" s="132">
        <f t="shared" si="3"/>
        <v>47.628</v>
      </c>
      <c r="M20" s="133">
        <v>1.05</v>
      </c>
      <c r="N20" s="134">
        <f t="shared" si="4"/>
        <v>526.365</v>
      </c>
    </row>
    <row r="21" spans="1:14" ht="15.75">
      <c r="A21" s="123" t="s">
        <v>17</v>
      </c>
      <c r="B21" s="130">
        <v>126</v>
      </c>
      <c r="C21" s="155">
        <v>5250</v>
      </c>
      <c r="D21" s="125">
        <f>'07'!C21</f>
        <v>5200</v>
      </c>
      <c r="E21" s="131">
        <f t="shared" si="0"/>
        <v>50</v>
      </c>
      <c r="F21" s="135">
        <v>6.39</v>
      </c>
      <c r="G21" s="132">
        <f t="shared" si="1"/>
        <v>335.47499999999997</v>
      </c>
      <c r="H21" s="155">
        <v>4000</v>
      </c>
      <c r="I21" s="125">
        <f>'07'!H21</f>
        <v>3900</v>
      </c>
      <c r="J21" s="131">
        <f t="shared" si="2"/>
        <v>100</v>
      </c>
      <c r="K21" s="135">
        <v>2.41</v>
      </c>
      <c r="L21" s="132">
        <f t="shared" si="3"/>
        <v>253.05</v>
      </c>
      <c r="M21" s="133">
        <v>1.05</v>
      </c>
      <c r="N21" s="134">
        <f t="shared" si="4"/>
        <v>588.525</v>
      </c>
    </row>
    <row r="22" spans="1:14" ht="15.75">
      <c r="A22" s="123" t="s">
        <v>18</v>
      </c>
      <c r="B22" s="130">
        <v>142</v>
      </c>
      <c r="C22" s="155">
        <v>5285</v>
      </c>
      <c r="D22" s="125">
        <f>'07'!C22</f>
        <v>4724</v>
      </c>
      <c r="E22" s="131">
        <f t="shared" si="0"/>
        <v>561</v>
      </c>
      <c r="F22" s="135">
        <v>6.39</v>
      </c>
      <c r="G22" s="132">
        <f t="shared" si="1"/>
        <v>3764.0295</v>
      </c>
      <c r="H22" s="155">
        <v>2493</v>
      </c>
      <c r="I22" s="125">
        <f>'07'!H22</f>
        <v>2286</v>
      </c>
      <c r="J22" s="131">
        <f t="shared" si="2"/>
        <v>207</v>
      </c>
      <c r="K22" s="135">
        <v>2.41</v>
      </c>
      <c r="L22" s="132">
        <f t="shared" si="3"/>
        <v>523.8135000000001</v>
      </c>
      <c r="M22" s="133">
        <v>1.05</v>
      </c>
      <c r="N22" s="134">
        <f t="shared" si="4"/>
        <v>4287.843</v>
      </c>
    </row>
    <row r="23" spans="1:14" ht="15.75">
      <c r="A23" s="123" t="s">
        <v>19</v>
      </c>
      <c r="B23" s="130">
        <v>143</v>
      </c>
      <c r="C23" s="155">
        <v>17457</v>
      </c>
      <c r="D23" s="125">
        <f>'07'!C23</f>
        <v>17358</v>
      </c>
      <c r="E23" s="131">
        <f t="shared" si="0"/>
        <v>99</v>
      </c>
      <c r="F23" s="127">
        <v>4.47</v>
      </c>
      <c r="G23" s="132">
        <f t="shared" si="1"/>
        <v>464.6565</v>
      </c>
      <c r="H23" s="155">
        <v>10009</v>
      </c>
      <c r="I23" s="125">
        <f>'07'!H23</f>
        <v>10000</v>
      </c>
      <c r="J23" s="131">
        <f t="shared" si="2"/>
        <v>9</v>
      </c>
      <c r="K23" s="127">
        <v>1.68</v>
      </c>
      <c r="L23" s="132">
        <f t="shared" si="3"/>
        <v>15.876000000000001</v>
      </c>
      <c r="M23" s="133">
        <v>1.05</v>
      </c>
      <c r="N23" s="134">
        <f t="shared" si="4"/>
        <v>480.53249999999997</v>
      </c>
    </row>
    <row r="24" spans="1:14" ht="15.75">
      <c r="A24" s="123" t="s">
        <v>20</v>
      </c>
      <c r="B24" s="130">
        <v>144</v>
      </c>
      <c r="C24" s="155">
        <v>4371</v>
      </c>
      <c r="D24" s="125">
        <f>'07'!C24</f>
        <v>4273</v>
      </c>
      <c r="E24" s="131">
        <f t="shared" si="0"/>
        <v>98</v>
      </c>
      <c r="F24" s="135">
        <v>6.39</v>
      </c>
      <c r="G24" s="132">
        <f t="shared" si="1"/>
        <v>657.531</v>
      </c>
      <c r="H24" s="155">
        <v>1425</v>
      </c>
      <c r="I24" s="125">
        <f>'07'!H24</f>
        <v>1406</v>
      </c>
      <c r="J24" s="131">
        <f t="shared" si="2"/>
        <v>19</v>
      </c>
      <c r="K24" s="135">
        <v>2.41</v>
      </c>
      <c r="L24" s="132">
        <f t="shared" si="3"/>
        <v>48.0795</v>
      </c>
      <c r="M24" s="133">
        <v>1.05</v>
      </c>
      <c r="N24" s="134">
        <f t="shared" si="4"/>
        <v>705.6105</v>
      </c>
    </row>
    <row r="25" spans="1:14" ht="15.75">
      <c r="A25" s="123" t="s">
        <v>21</v>
      </c>
      <c r="B25" s="130">
        <v>145</v>
      </c>
      <c r="C25" s="155">
        <v>17228</v>
      </c>
      <c r="D25" s="125">
        <f>'07'!C25</f>
        <v>17139</v>
      </c>
      <c r="E25" s="131">
        <f t="shared" si="0"/>
        <v>89</v>
      </c>
      <c r="F25" s="127">
        <v>4.47</v>
      </c>
      <c r="G25" s="132">
        <f t="shared" si="1"/>
        <v>417.7215</v>
      </c>
      <c r="H25" s="155">
        <v>9729</v>
      </c>
      <c r="I25" s="125">
        <f>'07'!H25</f>
        <v>9643</v>
      </c>
      <c r="J25" s="131">
        <f t="shared" si="2"/>
        <v>86</v>
      </c>
      <c r="K25" s="127">
        <v>1.68</v>
      </c>
      <c r="L25" s="132">
        <f t="shared" si="3"/>
        <v>151.70399999999998</v>
      </c>
      <c r="M25" s="133">
        <v>1.05</v>
      </c>
      <c r="N25" s="134">
        <f t="shared" si="4"/>
        <v>569.4254999999999</v>
      </c>
    </row>
    <row r="26" spans="1:14" ht="15.75">
      <c r="A26" s="123" t="s">
        <v>22</v>
      </c>
      <c r="B26" s="130">
        <v>148</v>
      </c>
      <c r="C26" s="155">
        <v>2570</v>
      </c>
      <c r="D26" s="125">
        <f>'07'!C26</f>
        <v>2530</v>
      </c>
      <c r="E26" s="131">
        <f t="shared" si="0"/>
        <v>40</v>
      </c>
      <c r="F26" s="127">
        <v>4.47</v>
      </c>
      <c r="G26" s="132">
        <f t="shared" si="1"/>
        <v>187.73999999999998</v>
      </c>
      <c r="H26" s="155">
        <v>820</v>
      </c>
      <c r="I26" s="125">
        <f>'07'!H26</f>
        <v>800</v>
      </c>
      <c r="J26" s="131">
        <f t="shared" si="2"/>
        <v>20</v>
      </c>
      <c r="K26" s="127">
        <v>1.68</v>
      </c>
      <c r="L26" s="132">
        <f t="shared" si="3"/>
        <v>35.28</v>
      </c>
      <c r="M26" s="133">
        <v>1.05</v>
      </c>
      <c r="N26" s="134">
        <f t="shared" si="4"/>
        <v>223.01999999999998</v>
      </c>
    </row>
    <row r="27" spans="1:14" ht="15.75">
      <c r="A27" s="123" t="s">
        <v>23</v>
      </c>
      <c r="B27" s="130">
        <v>151</v>
      </c>
      <c r="C27" s="155">
        <v>11575</v>
      </c>
      <c r="D27" s="125">
        <f>'07'!C27</f>
        <v>11268</v>
      </c>
      <c r="E27" s="131">
        <f t="shared" si="0"/>
        <v>307</v>
      </c>
      <c r="F27" s="127">
        <v>4.47</v>
      </c>
      <c r="G27" s="132">
        <f t="shared" si="1"/>
        <v>1440.9045</v>
      </c>
      <c r="H27" s="155">
        <v>4851</v>
      </c>
      <c r="I27" s="125">
        <f>'07'!H27</f>
        <v>4740</v>
      </c>
      <c r="J27" s="131">
        <f t="shared" si="2"/>
        <v>111</v>
      </c>
      <c r="K27" s="127">
        <v>1.68</v>
      </c>
      <c r="L27" s="132">
        <f t="shared" si="3"/>
        <v>195.804</v>
      </c>
      <c r="M27" s="133">
        <v>1.05</v>
      </c>
      <c r="N27" s="134">
        <f t="shared" si="4"/>
        <v>1636.7085000000002</v>
      </c>
    </row>
    <row r="28" spans="1:14" ht="15.75">
      <c r="A28" s="123" t="s">
        <v>24</v>
      </c>
      <c r="B28" s="130">
        <v>153</v>
      </c>
      <c r="C28" s="155">
        <v>146001</v>
      </c>
      <c r="D28" s="125">
        <f>'07'!C28</f>
        <v>145350</v>
      </c>
      <c r="E28" s="131">
        <f t="shared" si="0"/>
        <v>651</v>
      </c>
      <c r="F28" s="127">
        <v>4.47</v>
      </c>
      <c r="G28" s="132">
        <f t="shared" si="1"/>
        <v>3055.4685</v>
      </c>
      <c r="H28" s="155">
        <v>94807</v>
      </c>
      <c r="I28" s="125">
        <f>'07'!H28</f>
        <v>93800</v>
      </c>
      <c r="J28" s="131">
        <f t="shared" si="2"/>
        <v>1007</v>
      </c>
      <c r="K28" s="127">
        <v>1.68</v>
      </c>
      <c r="L28" s="132">
        <f t="shared" si="3"/>
        <v>1776.3480000000002</v>
      </c>
      <c r="M28" s="133">
        <v>1.05</v>
      </c>
      <c r="N28" s="134">
        <f t="shared" si="4"/>
        <v>4831.8165</v>
      </c>
    </row>
    <row r="29" spans="1:14" ht="15.75">
      <c r="A29" s="123" t="s">
        <v>25</v>
      </c>
      <c r="B29" s="130">
        <v>155</v>
      </c>
      <c r="C29" s="155">
        <v>193502</v>
      </c>
      <c r="D29" s="125">
        <f>'07'!C29</f>
        <v>192981</v>
      </c>
      <c r="E29" s="131">
        <f t="shared" si="0"/>
        <v>521</v>
      </c>
      <c r="F29" s="127">
        <v>4.47</v>
      </c>
      <c r="G29" s="132">
        <f t="shared" si="1"/>
        <v>2445.3135</v>
      </c>
      <c r="H29" s="155">
        <v>112889</v>
      </c>
      <c r="I29" s="125">
        <f>'07'!H29</f>
        <v>112613</v>
      </c>
      <c r="J29" s="131">
        <f t="shared" si="2"/>
        <v>276</v>
      </c>
      <c r="K29" s="127">
        <v>1.68</v>
      </c>
      <c r="L29" s="132">
        <f t="shared" si="3"/>
        <v>486.864</v>
      </c>
      <c r="M29" s="133">
        <v>1.05</v>
      </c>
      <c r="N29" s="134">
        <f t="shared" si="4"/>
        <v>2932.1775000000002</v>
      </c>
    </row>
    <row r="30" spans="1:14" ht="15.75">
      <c r="A30" s="123" t="s">
        <v>26</v>
      </c>
      <c r="B30" s="130">
        <v>158</v>
      </c>
      <c r="C30" s="155">
        <v>33874</v>
      </c>
      <c r="D30" s="125">
        <f>'07'!C30</f>
        <v>33495</v>
      </c>
      <c r="E30" s="131">
        <f t="shared" si="0"/>
        <v>379</v>
      </c>
      <c r="F30" s="127">
        <v>4.47</v>
      </c>
      <c r="G30" s="132">
        <f t="shared" si="1"/>
        <v>1778.8365</v>
      </c>
      <c r="H30" s="155">
        <v>14564</v>
      </c>
      <c r="I30" s="125">
        <f>'07'!H30</f>
        <v>14396</v>
      </c>
      <c r="J30" s="131">
        <f t="shared" si="2"/>
        <v>168</v>
      </c>
      <c r="K30" s="127">
        <v>1.68</v>
      </c>
      <c r="L30" s="132">
        <f t="shared" si="3"/>
        <v>296.352</v>
      </c>
      <c r="M30" s="133">
        <v>1.05</v>
      </c>
      <c r="N30" s="134">
        <f t="shared" si="4"/>
        <v>2075.1884999999997</v>
      </c>
    </row>
    <row r="31" spans="1:14" ht="15.75">
      <c r="A31" s="123" t="s">
        <v>27</v>
      </c>
      <c r="B31" s="130">
        <v>159</v>
      </c>
      <c r="C31" s="155">
        <v>30691</v>
      </c>
      <c r="D31" s="125">
        <f>'07'!C31</f>
        <v>30304</v>
      </c>
      <c r="E31" s="131">
        <f t="shared" si="0"/>
        <v>387</v>
      </c>
      <c r="F31" s="127">
        <v>4.47</v>
      </c>
      <c r="G31" s="132">
        <f t="shared" si="1"/>
        <v>1816.3845</v>
      </c>
      <c r="H31" s="155">
        <v>13804</v>
      </c>
      <c r="I31" s="125">
        <f>'07'!H31</f>
        <v>13642</v>
      </c>
      <c r="J31" s="131">
        <f t="shared" si="2"/>
        <v>162</v>
      </c>
      <c r="K31" s="127">
        <v>1.68</v>
      </c>
      <c r="L31" s="132">
        <f t="shared" si="3"/>
        <v>285.768</v>
      </c>
      <c r="M31" s="133">
        <v>1.05</v>
      </c>
      <c r="N31" s="134">
        <f t="shared" si="4"/>
        <v>2102.1524999999997</v>
      </c>
    </row>
    <row r="32" spans="1:14" ht="15.75">
      <c r="A32" s="123" t="s">
        <v>28</v>
      </c>
      <c r="B32" s="130">
        <v>160</v>
      </c>
      <c r="C32" s="155">
        <v>38908</v>
      </c>
      <c r="D32" s="125">
        <f>'07'!C32</f>
        <v>38042</v>
      </c>
      <c r="E32" s="131">
        <f t="shared" si="0"/>
        <v>866</v>
      </c>
      <c r="F32" s="127">
        <v>4.47</v>
      </c>
      <c r="G32" s="132">
        <f t="shared" si="1"/>
        <v>4064.571</v>
      </c>
      <c r="H32" s="155">
        <v>23755</v>
      </c>
      <c r="I32" s="125">
        <f>'07'!H32</f>
        <v>23262</v>
      </c>
      <c r="J32" s="131">
        <f t="shared" si="2"/>
        <v>493</v>
      </c>
      <c r="K32" s="127">
        <v>1.68</v>
      </c>
      <c r="L32" s="132">
        <f t="shared" si="3"/>
        <v>869.6519999999999</v>
      </c>
      <c r="M32" s="133">
        <v>1.05</v>
      </c>
      <c r="N32" s="134">
        <f t="shared" si="4"/>
        <v>4934.223</v>
      </c>
    </row>
    <row r="33" spans="1:14" ht="15.75">
      <c r="A33" s="123" t="s">
        <v>29</v>
      </c>
      <c r="B33" s="130">
        <v>161</v>
      </c>
      <c r="C33" s="155">
        <v>186</v>
      </c>
      <c r="D33" s="125">
        <f>'07'!C33</f>
        <v>169</v>
      </c>
      <c r="E33" s="131">
        <f t="shared" si="0"/>
        <v>17</v>
      </c>
      <c r="F33" s="135">
        <v>6.39</v>
      </c>
      <c r="G33" s="132">
        <f t="shared" si="1"/>
        <v>114.06150000000001</v>
      </c>
      <c r="H33" s="155">
        <v>26</v>
      </c>
      <c r="I33" s="125">
        <f>'07'!H33</f>
        <v>26</v>
      </c>
      <c r="J33" s="131">
        <f t="shared" si="2"/>
        <v>0</v>
      </c>
      <c r="K33" s="135">
        <v>2.41</v>
      </c>
      <c r="L33" s="132">
        <f t="shared" si="3"/>
        <v>0</v>
      </c>
      <c r="M33" s="133">
        <v>1.05</v>
      </c>
      <c r="N33" s="134">
        <f t="shared" si="4"/>
        <v>114.06150000000001</v>
      </c>
    </row>
    <row r="34" spans="1:14" ht="15.75">
      <c r="A34" s="123" t="s">
        <v>30</v>
      </c>
      <c r="B34" s="130">
        <v>163</v>
      </c>
      <c r="C34" s="155">
        <v>42152</v>
      </c>
      <c r="D34" s="125">
        <f>'07'!C34</f>
        <v>42000</v>
      </c>
      <c r="E34" s="131">
        <f t="shared" si="0"/>
        <v>152</v>
      </c>
      <c r="F34" s="127">
        <v>4.47</v>
      </c>
      <c r="G34" s="132">
        <f t="shared" si="1"/>
        <v>713.4119999999999</v>
      </c>
      <c r="H34" s="155">
        <v>28150</v>
      </c>
      <c r="I34" s="125">
        <f>'07'!H34</f>
        <v>28000</v>
      </c>
      <c r="J34" s="131">
        <f t="shared" si="2"/>
        <v>150</v>
      </c>
      <c r="K34" s="127">
        <v>1.68</v>
      </c>
      <c r="L34" s="132">
        <f t="shared" si="3"/>
        <v>264.59999999999997</v>
      </c>
      <c r="M34" s="133">
        <v>1.05</v>
      </c>
      <c r="N34" s="134">
        <f t="shared" si="4"/>
        <v>978.012</v>
      </c>
    </row>
    <row r="35" spans="1:14" ht="15.75">
      <c r="A35" s="123" t="s">
        <v>31</v>
      </c>
      <c r="B35" s="130">
        <v>164</v>
      </c>
      <c r="C35" s="155">
        <v>11513</v>
      </c>
      <c r="D35" s="125">
        <f>'07'!C35</f>
        <v>11358</v>
      </c>
      <c r="E35" s="131">
        <f t="shared" si="0"/>
        <v>155</v>
      </c>
      <c r="F35" s="127">
        <v>4.47</v>
      </c>
      <c r="G35" s="132">
        <f t="shared" si="1"/>
        <v>727.4925</v>
      </c>
      <c r="H35" s="155">
        <v>10312</v>
      </c>
      <c r="I35" s="125">
        <f>'07'!H35</f>
        <v>10238</v>
      </c>
      <c r="J35" s="131">
        <f t="shared" si="2"/>
        <v>74</v>
      </c>
      <c r="K35" s="127">
        <v>1.68</v>
      </c>
      <c r="L35" s="132">
        <f t="shared" si="3"/>
        <v>130.536</v>
      </c>
      <c r="M35" s="133">
        <v>1.05</v>
      </c>
      <c r="N35" s="134">
        <f t="shared" si="4"/>
        <v>858.0284999999999</v>
      </c>
    </row>
    <row r="36" spans="1:14" ht="15.75">
      <c r="A36" s="123" t="s">
        <v>32</v>
      </c>
      <c r="B36" s="130">
        <v>165</v>
      </c>
      <c r="C36" s="155">
        <v>104812</v>
      </c>
      <c r="D36" s="125">
        <f>'07'!C36</f>
        <v>104376</v>
      </c>
      <c r="E36" s="131">
        <f t="shared" si="0"/>
        <v>436</v>
      </c>
      <c r="F36" s="127">
        <v>4.47</v>
      </c>
      <c r="G36" s="132">
        <f t="shared" si="1"/>
        <v>2046.366</v>
      </c>
      <c r="H36" s="155">
        <v>67557</v>
      </c>
      <c r="I36" s="125">
        <f>'07'!H36</f>
        <v>67365</v>
      </c>
      <c r="J36" s="131">
        <f t="shared" si="2"/>
        <v>192</v>
      </c>
      <c r="K36" s="127">
        <v>1.68</v>
      </c>
      <c r="L36" s="132">
        <f t="shared" si="3"/>
        <v>338.68800000000005</v>
      </c>
      <c r="M36" s="133">
        <v>1.05</v>
      </c>
      <c r="N36" s="134">
        <f t="shared" si="4"/>
        <v>2385.054</v>
      </c>
    </row>
    <row r="37" spans="1:14" ht="15.75">
      <c r="A37" s="123" t="s">
        <v>33</v>
      </c>
      <c r="B37" s="130">
        <v>169</v>
      </c>
      <c r="C37" s="155">
        <v>42821</v>
      </c>
      <c r="D37" s="125">
        <f>'07'!C37</f>
        <v>42457</v>
      </c>
      <c r="E37" s="131">
        <f t="shared" si="0"/>
        <v>364</v>
      </c>
      <c r="F37" s="127">
        <v>4.47</v>
      </c>
      <c r="G37" s="132">
        <f t="shared" si="1"/>
        <v>1708.4339999999997</v>
      </c>
      <c r="H37" s="155">
        <v>23117</v>
      </c>
      <c r="I37" s="125">
        <f>'07'!H37</f>
        <v>22923</v>
      </c>
      <c r="J37" s="131">
        <f t="shared" si="2"/>
        <v>194</v>
      </c>
      <c r="K37" s="127">
        <v>1.68</v>
      </c>
      <c r="L37" s="132">
        <f t="shared" si="3"/>
        <v>342.216</v>
      </c>
      <c r="M37" s="133">
        <v>1.05</v>
      </c>
      <c r="N37" s="134">
        <f t="shared" si="4"/>
        <v>2050.6499999999996</v>
      </c>
    </row>
    <row r="38" spans="1:14" ht="15.75">
      <c r="A38" s="123" t="s">
        <v>34</v>
      </c>
      <c r="B38" s="130">
        <v>170</v>
      </c>
      <c r="C38" s="155">
        <v>42638</v>
      </c>
      <c r="D38" s="125">
        <f>'07'!C38</f>
        <v>42449.1</v>
      </c>
      <c r="E38" s="131">
        <f t="shared" si="0"/>
        <v>188.90000000000146</v>
      </c>
      <c r="F38" s="127">
        <v>4.47</v>
      </c>
      <c r="G38" s="132">
        <f t="shared" si="1"/>
        <v>886.6021500000068</v>
      </c>
      <c r="H38" s="155">
        <v>42231</v>
      </c>
      <c r="I38" s="125">
        <f>'07'!H38</f>
        <v>42176.26</v>
      </c>
      <c r="J38" s="131">
        <f t="shared" si="2"/>
        <v>54.73999999999796</v>
      </c>
      <c r="K38" s="127">
        <v>1.68</v>
      </c>
      <c r="L38" s="132">
        <f t="shared" si="3"/>
        <v>96.56135999999641</v>
      </c>
      <c r="M38" s="133">
        <v>1.05</v>
      </c>
      <c r="N38" s="134">
        <f t="shared" si="4"/>
        <v>983.1635100000032</v>
      </c>
    </row>
    <row r="39" spans="1:14" ht="15.75">
      <c r="A39" s="123" t="s">
        <v>35</v>
      </c>
      <c r="B39" s="130">
        <v>173</v>
      </c>
      <c r="C39" s="155">
        <v>19724</v>
      </c>
      <c r="D39" s="125">
        <f>'07'!C39</f>
        <v>19473</v>
      </c>
      <c r="E39" s="131">
        <f t="shared" si="0"/>
        <v>251</v>
      </c>
      <c r="F39" s="127">
        <v>4.47</v>
      </c>
      <c r="G39" s="132">
        <f t="shared" si="1"/>
        <v>1178.0685</v>
      </c>
      <c r="H39" s="155">
        <v>11321</v>
      </c>
      <c r="I39" s="125">
        <f>'07'!H39</f>
        <v>11182</v>
      </c>
      <c r="J39" s="131">
        <f t="shared" si="2"/>
        <v>139</v>
      </c>
      <c r="K39" s="127">
        <v>1.68</v>
      </c>
      <c r="L39" s="132">
        <f t="shared" si="3"/>
        <v>245.19600000000003</v>
      </c>
      <c r="M39" s="133">
        <v>1.05</v>
      </c>
      <c r="N39" s="134">
        <f t="shared" si="4"/>
        <v>1423.2645000000002</v>
      </c>
    </row>
    <row r="40" spans="1:14" ht="15.75">
      <c r="A40" s="123" t="s">
        <v>36</v>
      </c>
      <c r="B40" s="130">
        <v>178</v>
      </c>
      <c r="C40" s="155">
        <v>188293</v>
      </c>
      <c r="D40" s="125">
        <f>'07'!C40</f>
        <v>187432</v>
      </c>
      <c r="E40" s="131">
        <f t="shared" si="0"/>
        <v>861</v>
      </c>
      <c r="F40" s="127">
        <v>4.47</v>
      </c>
      <c r="G40" s="132">
        <f t="shared" si="1"/>
        <v>4041.1035</v>
      </c>
      <c r="H40" s="155">
        <v>118631</v>
      </c>
      <c r="I40" s="125">
        <f>'07'!H40</f>
        <v>118099</v>
      </c>
      <c r="J40" s="131">
        <f t="shared" si="2"/>
        <v>532</v>
      </c>
      <c r="K40" s="127">
        <v>1.68</v>
      </c>
      <c r="L40" s="132">
        <f t="shared" si="3"/>
        <v>938.448</v>
      </c>
      <c r="M40" s="133">
        <v>1.05</v>
      </c>
      <c r="N40" s="134">
        <f t="shared" si="4"/>
        <v>4979.5515000000005</v>
      </c>
    </row>
    <row r="41" spans="1:14" ht="15.75">
      <c r="A41" s="123" t="s">
        <v>37</v>
      </c>
      <c r="B41" s="130">
        <v>180</v>
      </c>
      <c r="C41" s="155">
        <v>121308</v>
      </c>
      <c r="D41" s="125">
        <f>'07'!C41</f>
        <v>120768</v>
      </c>
      <c r="E41" s="131">
        <f t="shared" si="0"/>
        <v>540</v>
      </c>
      <c r="F41" s="127">
        <v>4.47</v>
      </c>
      <c r="G41" s="132">
        <f t="shared" si="1"/>
        <v>2534.49</v>
      </c>
      <c r="H41" s="155">
        <v>61701</v>
      </c>
      <c r="I41" s="125">
        <f>'07'!H41</f>
        <v>61549</v>
      </c>
      <c r="J41" s="131">
        <f t="shared" si="2"/>
        <v>152</v>
      </c>
      <c r="K41" s="127">
        <v>1.68</v>
      </c>
      <c r="L41" s="132">
        <f t="shared" si="3"/>
        <v>268.128</v>
      </c>
      <c r="M41" s="133">
        <v>1.05</v>
      </c>
      <c r="N41" s="134">
        <f t="shared" si="4"/>
        <v>2802.618</v>
      </c>
    </row>
    <row r="42" spans="1:14" ht="15.75">
      <c r="A42" s="123" t="s">
        <v>38</v>
      </c>
      <c r="B42" s="130">
        <v>182</v>
      </c>
      <c r="C42" s="155">
        <v>40255</v>
      </c>
      <c r="D42" s="125">
        <f>'07'!C42</f>
        <v>39899</v>
      </c>
      <c r="E42" s="131">
        <f t="shared" si="0"/>
        <v>356</v>
      </c>
      <c r="F42" s="135">
        <v>6.39</v>
      </c>
      <c r="G42" s="132">
        <f t="shared" si="1"/>
        <v>2388.582</v>
      </c>
      <c r="H42" s="155">
        <v>10874</v>
      </c>
      <c r="I42" s="125">
        <f>'07'!H42</f>
        <v>10764</v>
      </c>
      <c r="J42" s="131">
        <f t="shared" si="2"/>
        <v>110</v>
      </c>
      <c r="K42" s="135">
        <v>2.41</v>
      </c>
      <c r="L42" s="132">
        <f t="shared" si="3"/>
        <v>278.355</v>
      </c>
      <c r="M42" s="133">
        <v>1.05</v>
      </c>
      <c r="N42" s="134">
        <f t="shared" si="4"/>
        <v>2666.937</v>
      </c>
    </row>
    <row r="43" spans="1:14" ht="15.75">
      <c r="A43" s="123" t="s">
        <v>39</v>
      </c>
      <c r="B43" s="130">
        <v>185</v>
      </c>
      <c r="C43" s="155">
        <v>795</v>
      </c>
      <c r="D43" s="125">
        <f>'07'!C43</f>
        <v>788</v>
      </c>
      <c r="E43" s="131">
        <f t="shared" si="0"/>
        <v>7</v>
      </c>
      <c r="F43" s="127">
        <v>4.47</v>
      </c>
      <c r="G43" s="132">
        <f t="shared" si="1"/>
        <v>32.8545</v>
      </c>
      <c r="H43" s="155">
        <v>443</v>
      </c>
      <c r="I43" s="125">
        <f>'07'!H43</f>
        <v>439</v>
      </c>
      <c r="J43" s="131">
        <f t="shared" si="2"/>
        <v>4</v>
      </c>
      <c r="K43" s="127">
        <v>1.68</v>
      </c>
      <c r="L43" s="132">
        <f t="shared" si="3"/>
        <v>7.056</v>
      </c>
      <c r="M43" s="133">
        <v>1.05</v>
      </c>
      <c r="N43" s="134">
        <f t="shared" si="4"/>
        <v>39.9105</v>
      </c>
    </row>
    <row r="44" spans="1:14" ht="15.75">
      <c r="A44" s="123" t="s">
        <v>40</v>
      </c>
      <c r="B44" s="130">
        <v>187</v>
      </c>
      <c r="C44" s="155">
        <v>64351</v>
      </c>
      <c r="D44" s="125">
        <f>'07'!C44</f>
        <v>63989</v>
      </c>
      <c r="E44" s="131">
        <f t="shared" si="0"/>
        <v>362</v>
      </c>
      <c r="F44" s="127">
        <v>4.47</v>
      </c>
      <c r="G44" s="132">
        <f t="shared" si="1"/>
        <v>1699.047</v>
      </c>
      <c r="H44" s="155">
        <v>41006</v>
      </c>
      <c r="I44" s="125">
        <f>'07'!H44</f>
        <v>40794</v>
      </c>
      <c r="J44" s="131">
        <f t="shared" si="2"/>
        <v>212</v>
      </c>
      <c r="K44" s="127">
        <v>1.68</v>
      </c>
      <c r="L44" s="132">
        <f t="shared" si="3"/>
        <v>373.968</v>
      </c>
      <c r="M44" s="133">
        <v>1.05</v>
      </c>
      <c r="N44" s="134">
        <f t="shared" si="4"/>
        <v>2073.015</v>
      </c>
    </row>
    <row r="45" spans="1:14" ht="15.75">
      <c r="A45" s="123" t="s">
        <v>41</v>
      </c>
      <c r="B45" s="130">
        <v>201</v>
      </c>
      <c r="C45" s="155">
        <v>2232</v>
      </c>
      <c r="D45" s="125">
        <f>'07'!C45</f>
        <v>2120</v>
      </c>
      <c r="E45" s="131">
        <f t="shared" si="0"/>
        <v>112</v>
      </c>
      <c r="F45" s="135">
        <v>6.39</v>
      </c>
      <c r="G45" s="132">
        <f t="shared" si="1"/>
        <v>751.464</v>
      </c>
      <c r="H45" s="155">
        <v>1182</v>
      </c>
      <c r="I45" s="125">
        <f>'07'!H45</f>
        <v>1146</v>
      </c>
      <c r="J45" s="131">
        <f t="shared" si="2"/>
        <v>36</v>
      </c>
      <c r="K45" s="135">
        <v>2.41</v>
      </c>
      <c r="L45" s="132">
        <f t="shared" si="3"/>
        <v>91.09800000000001</v>
      </c>
      <c r="M45" s="133">
        <v>1.05</v>
      </c>
      <c r="N45" s="134">
        <f t="shared" si="4"/>
        <v>842.5620000000001</v>
      </c>
    </row>
    <row r="46" spans="1:14" ht="15.75">
      <c r="A46" s="123" t="s">
        <v>42</v>
      </c>
      <c r="B46" s="130">
        <v>202</v>
      </c>
      <c r="C46" s="155">
        <v>19310</v>
      </c>
      <c r="D46" s="125">
        <f>'07'!C46</f>
        <v>18694</v>
      </c>
      <c r="E46" s="131">
        <f t="shared" si="0"/>
        <v>616</v>
      </c>
      <c r="F46" s="135">
        <v>6.39</v>
      </c>
      <c r="G46" s="132">
        <f t="shared" si="1"/>
        <v>4133.052000000001</v>
      </c>
      <c r="H46" s="155">
        <v>8768</v>
      </c>
      <c r="I46" s="125">
        <f>'07'!H46</f>
        <v>8584</v>
      </c>
      <c r="J46" s="131">
        <f t="shared" si="2"/>
        <v>184</v>
      </c>
      <c r="K46" s="135">
        <v>2.41</v>
      </c>
      <c r="L46" s="132">
        <f t="shared" si="3"/>
        <v>465.6120000000001</v>
      </c>
      <c r="M46" s="133">
        <v>1.05</v>
      </c>
      <c r="N46" s="134">
        <f t="shared" si="4"/>
        <v>4598.664000000001</v>
      </c>
    </row>
    <row r="47" spans="1:14" ht="15.75">
      <c r="A47" s="123" t="s">
        <v>43</v>
      </c>
      <c r="B47" s="130">
        <v>203</v>
      </c>
      <c r="C47" s="155">
        <v>4466</v>
      </c>
      <c r="D47" s="125">
        <f>'07'!C47</f>
        <v>3576</v>
      </c>
      <c r="E47" s="131">
        <f t="shared" si="0"/>
        <v>890</v>
      </c>
      <c r="F47" s="135">
        <v>6.39</v>
      </c>
      <c r="G47" s="132">
        <f t="shared" si="1"/>
        <v>5971.455</v>
      </c>
      <c r="H47" s="155">
        <v>790</v>
      </c>
      <c r="I47" s="125">
        <f>'07'!H47</f>
        <v>654</v>
      </c>
      <c r="J47" s="131">
        <f t="shared" si="2"/>
        <v>136</v>
      </c>
      <c r="K47" s="135">
        <v>2.41</v>
      </c>
      <c r="L47" s="132">
        <f t="shared" si="3"/>
        <v>344.148</v>
      </c>
      <c r="M47" s="133">
        <v>1.05</v>
      </c>
      <c r="N47" s="134">
        <f t="shared" si="4"/>
        <v>6315.603</v>
      </c>
    </row>
    <row r="48" spans="1:14" ht="15.75">
      <c r="A48" s="123" t="s">
        <v>39</v>
      </c>
      <c r="B48" s="130">
        <v>204</v>
      </c>
      <c r="C48" s="155">
        <v>63039</v>
      </c>
      <c r="D48" s="125">
        <f>'07'!C48</f>
        <v>62701</v>
      </c>
      <c r="E48" s="131">
        <f t="shared" si="0"/>
        <v>338</v>
      </c>
      <c r="F48" s="127">
        <v>4.47</v>
      </c>
      <c r="G48" s="132">
        <f t="shared" si="1"/>
        <v>1586.403</v>
      </c>
      <c r="H48" s="155">
        <v>39269</v>
      </c>
      <c r="I48" s="125">
        <f>'07'!H48</f>
        <v>39059</v>
      </c>
      <c r="J48" s="131">
        <f t="shared" si="2"/>
        <v>210</v>
      </c>
      <c r="K48" s="127">
        <v>1.68</v>
      </c>
      <c r="L48" s="132">
        <f t="shared" si="3"/>
        <v>370.44</v>
      </c>
      <c r="M48" s="133">
        <v>1.05</v>
      </c>
      <c r="N48" s="134">
        <f t="shared" si="4"/>
        <v>1956.843</v>
      </c>
    </row>
    <row r="49" spans="1:14" ht="15.75">
      <c r="A49" s="123" t="s">
        <v>44</v>
      </c>
      <c r="B49" s="130">
        <v>205</v>
      </c>
      <c r="C49" s="155">
        <v>4255</v>
      </c>
      <c r="D49" s="125">
        <f>'07'!C49</f>
        <v>4041</v>
      </c>
      <c r="E49" s="131">
        <f t="shared" si="0"/>
        <v>214</v>
      </c>
      <c r="F49" s="127">
        <v>4.47</v>
      </c>
      <c r="G49" s="132">
        <f t="shared" si="1"/>
        <v>1004.409</v>
      </c>
      <c r="H49" s="155">
        <v>1128</v>
      </c>
      <c r="I49" s="125">
        <f>'07'!H49</f>
        <v>1062</v>
      </c>
      <c r="J49" s="131">
        <f t="shared" si="2"/>
        <v>66</v>
      </c>
      <c r="K49" s="127">
        <v>1.68</v>
      </c>
      <c r="L49" s="132">
        <f t="shared" si="3"/>
        <v>116.42399999999999</v>
      </c>
      <c r="M49" s="133">
        <v>1.05</v>
      </c>
      <c r="N49" s="134">
        <f t="shared" si="4"/>
        <v>1120.833</v>
      </c>
    </row>
    <row r="50" spans="1:14" ht="15.75">
      <c r="A50" s="123" t="s">
        <v>120</v>
      </c>
      <c r="B50" s="130">
        <v>210</v>
      </c>
      <c r="C50" s="155">
        <v>65897</v>
      </c>
      <c r="D50" s="125">
        <f>'07'!C50</f>
        <v>65199</v>
      </c>
      <c r="E50" s="131">
        <f t="shared" si="0"/>
        <v>698</v>
      </c>
      <c r="F50" s="127">
        <v>4.47</v>
      </c>
      <c r="G50" s="132">
        <f t="shared" si="1"/>
        <v>3276.0629999999996</v>
      </c>
      <c r="H50" s="155">
        <v>82380</v>
      </c>
      <c r="I50" s="125">
        <f>'07'!H50</f>
        <v>82017</v>
      </c>
      <c r="J50" s="131">
        <f t="shared" si="2"/>
        <v>363</v>
      </c>
      <c r="K50" s="127">
        <v>1.68</v>
      </c>
      <c r="L50" s="132">
        <f t="shared" si="3"/>
        <v>640.332</v>
      </c>
      <c r="M50" s="133">
        <v>1.05</v>
      </c>
      <c r="N50" s="134">
        <f t="shared" si="4"/>
        <v>3916.3949999999995</v>
      </c>
    </row>
    <row r="51" spans="1:14" ht="15.75">
      <c r="A51" s="123" t="s">
        <v>46</v>
      </c>
      <c r="B51" s="130">
        <v>211</v>
      </c>
      <c r="C51" s="155">
        <v>129</v>
      </c>
      <c r="D51" s="125">
        <f>'07'!C51</f>
        <v>128</v>
      </c>
      <c r="E51" s="131">
        <f t="shared" si="0"/>
        <v>1</v>
      </c>
      <c r="F51" s="127">
        <v>4.47</v>
      </c>
      <c r="G51" s="132">
        <f t="shared" si="1"/>
        <v>4.6935</v>
      </c>
      <c r="H51" s="155">
        <v>2256</v>
      </c>
      <c r="I51" s="125">
        <f>'07'!H51</f>
        <v>2256</v>
      </c>
      <c r="J51" s="131">
        <f t="shared" si="2"/>
        <v>0</v>
      </c>
      <c r="K51" s="127">
        <v>1.68</v>
      </c>
      <c r="L51" s="132">
        <f t="shared" si="3"/>
        <v>0</v>
      </c>
      <c r="M51" s="133">
        <v>1.05</v>
      </c>
      <c r="N51" s="134">
        <f t="shared" si="4"/>
        <v>4.6935</v>
      </c>
    </row>
    <row r="52" spans="1:14" ht="15.75">
      <c r="A52" s="123" t="s">
        <v>46</v>
      </c>
      <c r="B52" s="130">
        <v>212</v>
      </c>
      <c r="C52" s="155">
        <v>90268</v>
      </c>
      <c r="D52" s="125">
        <f>'07'!C52</f>
        <v>89575</v>
      </c>
      <c r="E52" s="131">
        <f t="shared" si="0"/>
        <v>693</v>
      </c>
      <c r="F52" s="127">
        <v>4.47</v>
      </c>
      <c r="G52" s="132">
        <f t="shared" si="1"/>
        <v>3252.5955</v>
      </c>
      <c r="H52" s="155">
        <v>53347</v>
      </c>
      <c r="I52" s="125">
        <f>'07'!H52</f>
        <v>52942</v>
      </c>
      <c r="J52" s="131">
        <f t="shared" si="2"/>
        <v>405</v>
      </c>
      <c r="K52" s="127">
        <v>1.68</v>
      </c>
      <c r="L52" s="132">
        <f t="shared" si="3"/>
        <v>714.42</v>
      </c>
      <c r="M52" s="133">
        <v>1.05</v>
      </c>
      <c r="N52" s="134">
        <f t="shared" si="4"/>
        <v>3967.0155</v>
      </c>
    </row>
    <row r="53" spans="1:14" ht="15.75">
      <c r="A53" s="123" t="s">
        <v>24</v>
      </c>
      <c r="B53" s="130">
        <v>232</v>
      </c>
      <c r="C53" s="155">
        <v>4710</v>
      </c>
      <c r="D53" s="125">
        <f>'07'!C53</f>
        <v>4662</v>
      </c>
      <c r="E53" s="131">
        <f t="shared" si="0"/>
        <v>48</v>
      </c>
      <c r="F53" s="127">
        <v>4.47</v>
      </c>
      <c r="G53" s="132">
        <f t="shared" si="1"/>
        <v>225.288</v>
      </c>
      <c r="H53" s="155">
        <v>4011</v>
      </c>
      <c r="I53" s="125">
        <f>'07'!H53</f>
        <v>3988</v>
      </c>
      <c r="J53" s="131">
        <f t="shared" si="2"/>
        <v>23</v>
      </c>
      <c r="K53" s="127">
        <v>1.68</v>
      </c>
      <c r="L53" s="132">
        <f t="shared" si="3"/>
        <v>40.572</v>
      </c>
      <c r="M53" s="133">
        <v>1.05</v>
      </c>
      <c r="N53" s="134">
        <f t="shared" si="4"/>
        <v>265.86</v>
      </c>
    </row>
    <row r="54" spans="1:14" ht="16.5" thickBot="1">
      <c r="A54" s="123" t="s">
        <v>47</v>
      </c>
      <c r="B54" s="136">
        <v>233</v>
      </c>
      <c r="C54" s="156">
        <v>13947</v>
      </c>
      <c r="D54" s="137">
        <f>'07'!C54</f>
        <v>13785</v>
      </c>
      <c r="E54" s="138">
        <f t="shared" si="0"/>
        <v>162</v>
      </c>
      <c r="F54" s="139">
        <v>4.47</v>
      </c>
      <c r="G54" s="139">
        <f t="shared" si="1"/>
        <v>760.347</v>
      </c>
      <c r="H54" s="185">
        <v>6880</v>
      </c>
      <c r="I54" s="137">
        <f>'07'!H54</f>
        <v>6817</v>
      </c>
      <c r="J54" s="138">
        <f t="shared" si="2"/>
        <v>63</v>
      </c>
      <c r="K54" s="139">
        <v>1.68</v>
      </c>
      <c r="L54" s="139">
        <f t="shared" si="3"/>
        <v>111.132</v>
      </c>
      <c r="M54" s="140">
        <v>1.05</v>
      </c>
      <c r="N54" s="141">
        <f t="shared" si="4"/>
        <v>871.479</v>
      </c>
    </row>
    <row r="55" spans="5:10" ht="15.75">
      <c r="E55" s="142"/>
      <c r="J55" s="142"/>
    </row>
    <row r="57" spans="2:8" ht="16.5">
      <c r="B57" s="223"/>
      <c r="C57" s="223"/>
      <c r="D57" s="223"/>
      <c r="F57" s="224"/>
      <c r="G57" s="224"/>
      <c r="H57" s="224"/>
    </row>
    <row r="58" spans="2:7" ht="16.5">
      <c r="B58" s="223"/>
      <c r="C58" s="223"/>
      <c r="D58" s="225"/>
      <c r="E58" s="226"/>
      <c r="F58" s="226"/>
      <c r="G58" s="224"/>
    </row>
    <row r="59" spans="2:7" ht="16.5">
      <c r="B59" s="227"/>
      <c r="C59" s="227"/>
      <c r="D59" s="228"/>
      <c r="E59" s="228"/>
      <c r="F59" s="228"/>
      <c r="G59" s="229"/>
    </row>
    <row r="60" spans="2:10" ht="16.5">
      <c r="B60" s="230"/>
      <c r="C60" s="230"/>
      <c r="D60" s="230"/>
      <c r="E60" s="229"/>
      <c r="F60" s="228"/>
      <c r="G60" s="229"/>
      <c r="J60" s="164"/>
    </row>
    <row r="61" spans="2:7" ht="16.5">
      <c r="B61" s="230"/>
      <c r="C61" s="230"/>
      <c r="D61" s="230"/>
      <c r="E61" s="230"/>
      <c r="F61" s="228"/>
      <c r="G61" s="231"/>
    </row>
    <row r="62" spans="2:7" ht="16.5">
      <c r="B62" s="213"/>
      <c r="C62" s="213"/>
      <c r="D62" s="213"/>
      <c r="E62" s="213"/>
      <c r="F62" s="150"/>
      <c r="G62" s="153"/>
    </row>
    <row r="63" spans="2:7" ht="16.5">
      <c r="B63" s="206"/>
      <c r="C63" s="206"/>
      <c r="D63" s="206"/>
      <c r="E63" s="206"/>
      <c r="F63" s="206"/>
      <c r="G63" s="151"/>
    </row>
    <row r="64" spans="2:7" ht="16.5">
      <c r="B64" s="213"/>
      <c r="C64" s="213"/>
      <c r="D64" s="213"/>
      <c r="E64" s="213"/>
      <c r="F64" s="213"/>
      <c r="G64" s="154"/>
    </row>
  </sheetData>
  <sheetProtection/>
  <mergeCells count="19">
    <mergeCell ref="B1:D1"/>
    <mergeCell ref="A2:A3"/>
    <mergeCell ref="B2:B3"/>
    <mergeCell ref="C2:E2"/>
    <mergeCell ref="N2:N3"/>
    <mergeCell ref="B57:D57"/>
    <mergeCell ref="F2:F3"/>
    <mergeCell ref="G2:G3"/>
    <mergeCell ref="H2:J2"/>
    <mergeCell ref="K2:K3"/>
    <mergeCell ref="L2:L3"/>
    <mergeCell ref="M2:M3"/>
    <mergeCell ref="B62:E62"/>
    <mergeCell ref="B63:F63"/>
    <mergeCell ref="B64:F64"/>
    <mergeCell ref="B58:C58"/>
    <mergeCell ref="B59:C59"/>
    <mergeCell ref="B60:D60"/>
    <mergeCell ref="B61:E61"/>
  </mergeCells>
  <printOptions/>
  <pageMargins left="0.75" right="0.75" top="1" bottom="1" header="0.5" footer="0.5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64"/>
  <sheetViews>
    <sheetView zoomScalePageLayoutView="0" workbookViewId="0" topLeftCell="A3">
      <selection activeCell="H4" sqref="H4:H54"/>
    </sheetView>
  </sheetViews>
  <sheetFormatPr defaultColWidth="9.140625" defaultRowHeight="12.75"/>
  <cols>
    <col min="1" max="1" width="28.140625" style="120" customWidth="1"/>
    <col min="2" max="2" width="7.7109375" style="120" customWidth="1"/>
    <col min="3" max="3" width="13.28125" style="120" customWidth="1"/>
    <col min="4" max="4" width="12.28125" style="120" customWidth="1"/>
    <col min="5" max="5" width="13.57421875" style="120" customWidth="1"/>
    <col min="6" max="6" width="10.00390625" style="120" customWidth="1"/>
    <col min="7" max="7" width="16.421875" style="120" customWidth="1"/>
    <col min="8" max="8" width="12.8515625" style="120" customWidth="1"/>
    <col min="9" max="9" width="12.140625" style="120" customWidth="1"/>
    <col min="10" max="10" width="11.140625" style="120" customWidth="1"/>
    <col min="11" max="11" width="8.8515625" style="120" customWidth="1"/>
    <col min="12" max="12" width="16.00390625" style="120" customWidth="1"/>
    <col min="13" max="13" width="11.57421875" style="143" bestFit="1" customWidth="1"/>
    <col min="14" max="14" width="16.8515625" style="120" customWidth="1"/>
    <col min="15" max="16384" width="9.140625" style="120" customWidth="1"/>
  </cols>
  <sheetData>
    <row r="1" spans="1:14" ht="16.5" thickBot="1">
      <c r="A1" s="114">
        <v>43363</v>
      </c>
      <c r="B1" s="190" t="s">
        <v>103</v>
      </c>
      <c r="C1" s="190"/>
      <c r="D1" s="190"/>
      <c r="E1" s="115"/>
      <c r="F1" s="115"/>
      <c r="G1" s="115"/>
      <c r="H1" s="116"/>
      <c r="I1" s="116"/>
      <c r="J1" s="116"/>
      <c r="K1" s="117"/>
      <c r="L1" s="117"/>
      <c r="M1" s="118"/>
      <c r="N1" s="119"/>
    </row>
    <row r="2" spans="1:14" ht="15" customHeight="1">
      <c r="A2" s="191" t="s">
        <v>48</v>
      </c>
      <c r="B2" s="193" t="s">
        <v>49</v>
      </c>
      <c r="C2" s="197" t="s">
        <v>50</v>
      </c>
      <c r="D2" s="198"/>
      <c r="E2" s="199"/>
      <c r="F2" s="200" t="s">
        <v>60</v>
      </c>
      <c r="G2" s="200" t="s">
        <v>102</v>
      </c>
      <c r="H2" s="197" t="s">
        <v>51</v>
      </c>
      <c r="I2" s="198"/>
      <c r="J2" s="199"/>
      <c r="K2" s="202" t="s">
        <v>61</v>
      </c>
      <c r="L2" s="202" t="s">
        <v>63</v>
      </c>
      <c r="M2" s="204" t="s">
        <v>52</v>
      </c>
      <c r="N2" s="195" t="s">
        <v>57</v>
      </c>
    </row>
    <row r="3" spans="1:14" ht="32.25" thickBot="1">
      <c r="A3" s="192"/>
      <c r="B3" s="194"/>
      <c r="C3" s="121" t="s">
        <v>53</v>
      </c>
      <c r="D3" s="122" t="s">
        <v>58</v>
      </c>
      <c r="E3" s="122" t="s">
        <v>55</v>
      </c>
      <c r="F3" s="201"/>
      <c r="G3" s="201"/>
      <c r="H3" s="121" t="s">
        <v>53</v>
      </c>
      <c r="I3" s="122" t="s">
        <v>59</v>
      </c>
      <c r="J3" s="122" t="s">
        <v>54</v>
      </c>
      <c r="K3" s="203"/>
      <c r="L3" s="203"/>
      <c r="M3" s="205"/>
      <c r="N3" s="196"/>
    </row>
    <row r="4" spans="1:14" ht="16.5" thickTop="1">
      <c r="A4" s="123" t="s">
        <v>0</v>
      </c>
      <c r="B4" s="124">
        <v>5</v>
      </c>
      <c r="C4" s="155"/>
      <c r="D4" s="158">
        <f>'08'!C4</f>
        <v>5242</v>
      </c>
      <c r="E4" s="126">
        <f>C4-D4</f>
        <v>-5242</v>
      </c>
      <c r="F4" s="127">
        <v>4.47</v>
      </c>
      <c r="G4" s="127">
        <f>E4*M4*F4</f>
        <v>-24603.327</v>
      </c>
      <c r="H4" s="155"/>
      <c r="I4" s="158">
        <f>'08'!H4</f>
        <v>3294</v>
      </c>
      <c r="J4" s="126">
        <f>H4-I4</f>
        <v>-3294</v>
      </c>
      <c r="K4" s="127">
        <v>1.68</v>
      </c>
      <c r="L4" s="127">
        <f>J4*M4*K4</f>
        <v>-5810.616</v>
      </c>
      <c r="M4" s="128">
        <v>1.05</v>
      </c>
      <c r="N4" s="129">
        <f>G4+L4</f>
        <v>-30413.943</v>
      </c>
    </row>
    <row r="5" spans="1:14" ht="15.75">
      <c r="A5" s="123" t="s">
        <v>1</v>
      </c>
      <c r="B5" s="130">
        <v>46</v>
      </c>
      <c r="C5" s="155"/>
      <c r="D5" s="158">
        <f>'08'!C5</f>
        <v>36077</v>
      </c>
      <c r="E5" s="131">
        <f aca="true" t="shared" si="0" ref="E5:E54">C5-D5</f>
        <v>-36077</v>
      </c>
      <c r="F5" s="127">
        <v>4.47</v>
      </c>
      <c r="G5" s="132">
        <f aca="true" t="shared" si="1" ref="G5:G54">E5*M5*F5</f>
        <v>-169327.39949999997</v>
      </c>
      <c r="H5" s="155"/>
      <c r="I5" s="158">
        <f>'08'!H5</f>
        <v>21318</v>
      </c>
      <c r="J5" s="131">
        <f aca="true" t="shared" si="2" ref="J5:J54">H5-I5</f>
        <v>-21318</v>
      </c>
      <c r="K5" s="127">
        <v>1.68</v>
      </c>
      <c r="L5" s="132">
        <f aca="true" t="shared" si="3" ref="L5:L54">J5*M5*K5</f>
        <v>-37604.952</v>
      </c>
      <c r="M5" s="133">
        <v>1.05</v>
      </c>
      <c r="N5" s="134">
        <f aca="true" t="shared" si="4" ref="N5:N54">G5+L5</f>
        <v>-206932.35149999996</v>
      </c>
    </row>
    <row r="6" spans="1:14" ht="15.75">
      <c r="A6" s="123" t="s">
        <v>2</v>
      </c>
      <c r="B6" s="130">
        <v>51</v>
      </c>
      <c r="C6" s="155"/>
      <c r="D6" s="158">
        <f>'08'!C6</f>
        <v>135598</v>
      </c>
      <c r="E6" s="131">
        <f t="shared" si="0"/>
        <v>-135598</v>
      </c>
      <c r="F6" s="127">
        <v>4.47</v>
      </c>
      <c r="G6" s="132">
        <f t="shared" si="1"/>
        <v>-636429.213</v>
      </c>
      <c r="H6" s="155"/>
      <c r="I6" s="158">
        <f>'08'!H6</f>
        <v>67042</v>
      </c>
      <c r="J6" s="131">
        <f t="shared" si="2"/>
        <v>-67042</v>
      </c>
      <c r="K6" s="127">
        <v>1.68</v>
      </c>
      <c r="L6" s="132">
        <f t="shared" si="3"/>
        <v>-118262.088</v>
      </c>
      <c r="M6" s="133">
        <v>1.05</v>
      </c>
      <c r="N6" s="134">
        <f t="shared" si="4"/>
        <v>-754691.301</v>
      </c>
    </row>
    <row r="7" spans="1:14" ht="15.75">
      <c r="A7" s="123" t="s">
        <v>3</v>
      </c>
      <c r="B7" s="130">
        <v>77</v>
      </c>
      <c r="C7" s="155"/>
      <c r="D7" s="158">
        <f>'08'!C7</f>
        <v>26838</v>
      </c>
      <c r="E7" s="131">
        <f t="shared" si="0"/>
        <v>-26838</v>
      </c>
      <c r="F7" s="135">
        <v>6.39</v>
      </c>
      <c r="G7" s="132">
        <f t="shared" si="1"/>
        <v>-180069.561</v>
      </c>
      <c r="H7" s="155"/>
      <c r="I7" s="158">
        <f>'08'!H7</f>
        <v>12593</v>
      </c>
      <c r="J7" s="131">
        <f t="shared" si="2"/>
        <v>-12593</v>
      </c>
      <c r="K7" s="135">
        <v>2.41</v>
      </c>
      <c r="L7" s="132">
        <f t="shared" si="3"/>
        <v>-31866.586500000005</v>
      </c>
      <c r="M7" s="133">
        <v>1.05</v>
      </c>
      <c r="N7" s="134">
        <f t="shared" si="4"/>
        <v>-211936.1475</v>
      </c>
    </row>
    <row r="8" spans="1:14" ht="15.75">
      <c r="A8" s="123" t="s">
        <v>4</v>
      </c>
      <c r="B8" s="130">
        <v>78</v>
      </c>
      <c r="C8" s="155"/>
      <c r="D8" s="158">
        <f>'08'!C8</f>
        <v>69245</v>
      </c>
      <c r="E8" s="131">
        <f t="shared" si="0"/>
        <v>-69245</v>
      </c>
      <c r="F8" s="135">
        <v>6.39</v>
      </c>
      <c r="G8" s="132">
        <f t="shared" si="1"/>
        <v>-464599.32749999996</v>
      </c>
      <c r="H8" s="155"/>
      <c r="I8" s="158">
        <f>'08'!H8</f>
        <v>37481</v>
      </c>
      <c r="J8" s="131">
        <f t="shared" si="2"/>
        <v>-37481</v>
      </c>
      <c r="K8" s="135">
        <v>2.41</v>
      </c>
      <c r="L8" s="132">
        <f t="shared" si="3"/>
        <v>-94845.67050000001</v>
      </c>
      <c r="M8" s="133">
        <v>1.05</v>
      </c>
      <c r="N8" s="134">
        <f t="shared" si="4"/>
        <v>-559444.9979999999</v>
      </c>
    </row>
    <row r="9" spans="1:14" ht="15.75">
      <c r="A9" s="123" t="s">
        <v>5</v>
      </c>
      <c r="B9" s="130">
        <v>82</v>
      </c>
      <c r="C9" s="155"/>
      <c r="D9" s="158">
        <f>'08'!C9</f>
        <v>8903</v>
      </c>
      <c r="E9" s="131">
        <f t="shared" si="0"/>
        <v>-8903</v>
      </c>
      <c r="F9" s="135">
        <v>6.39</v>
      </c>
      <c r="G9" s="132">
        <f t="shared" si="1"/>
        <v>-59734.678499999995</v>
      </c>
      <c r="H9" s="155"/>
      <c r="I9" s="158">
        <f>'08'!H9</f>
        <v>3846</v>
      </c>
      <c r="J9" s="131">
        <f t="shared" si="2"/>
        <v>-3846</v>
      </c>
      <c r="K9" s="135">
        <v>2.41</v>
      </c>
      <c r="L9" s="132">
        <f t="shared" si="3"/>
        <v>-9732.303000000002</v>
      </c>
      <c r="M9" s="133">
        <v>1.05</v>
      </c>
      <c r="N9" s="134">
        <f t="shared" si="4"/>
        <v>-69466.9815</v>
      </c>
    </row>
    <row r="10" spans="1:14" ht="15.75">
      <c r="A10" s="123" t="s">
        <v>6</v>
      </c>
      <c r="B10" s="130">
        <v>91</v>
      </c>
      <c r="C10" s="155"/>
      <c r="D10" s="158">
        <f>'08'!C10</f>
        <v>1492</v>
      </c>
      <c r="E10" s="131">
        <f t="shared" si="0"/>
        <v>-1492</v>
      </c>
      <c r="F10" s="135">
        <v>6.39</v>
      </c>
      <c r="G10" s="132">
        <f t="shared" si="1"/>
        <v>-10010.574</v>
      </c>
      <c r="H10" s="155"/>
      <c r="I10" s="158">
        <f>'08'!H10</f>
        <v>859</v>
      </c>
      <c r="J10" s="131">
        <f t="shared" si="2"/>
        <v>-859</v>
      </c>
      <c r="K10" s="135">
        <v>2.41</v>
      </c>
      <c r="L10" s="132">
        <f t="shared" si="3"/>
        <v>-2173.6995</v>
      </c>
      <c r="M10" s="133">
        <v>1.05</v>
      </c>
      <c r="N10" s="134">
        <f t="shared" si="4"/>
        <v>-12184.273500000001</v>
      </c>
    </row>
    <row r="11" spans="1:14" ht="15.75">
      <c r="A11" s="123" t="s">
        <v>7</v>
      </c>
      <c r="B11" s="130">
        <v>92</v>
      </c>
      <c r="C11" s="155"/>
      <c r="D11" s="158">
        <f>'08'!C11</f>
        <v>99071</v>
      </c>
      <c r="E11" s="131">
        <f t="shared" si="0"/>
        <v>-99071</v>
      </c>
      <c r="F11" s="127">
        <v>4.47</v>
      </c>
      <c r="G11" s="132">
        <f t="shared" si="1"/>
        <v>-464989.7385</v>
      </c>
      <c r="H11" s="155"/>
      <c r="I11" s="158">
        <f>'08'!H11</f>
        <v>59618</v>
      </c>
      <c r="J11" s="131">
        <f t="shared" si="2"/>
        <v>-59618</v>
      </c>
      <c r="K11" s="127">
        <v>1.68</v>
      </c>
      <c r="L11" s="132">
        <f t="shared" si="3"/>
        <v>-105166.152</v>
      </c>
      <c r="M11" s="133">
        <v>1.05</v>
      </c>
      <c r="N11" s="134">
        <f t="shared" si="4"/>
        <v>-570155.8905</v>
      </c>
    </row>
    <row r="12" spans="1:14" ht="15.75">
      <c r="A12" s="123" t="s">
        <v>8</v>
      </c>
      <c r="B12" s="130">
        <v>93</v>
      </c>
      <c r="C12" s="155"/>
      <c r="D12" s="158">
        <f>'08'!C12</f>
        <v>184782</v>
      </c>
      <c r="E12" s="131">
        <f t="shared" si="0"/>
        <v>-184782</v>
      </c>
      <c r="F12" s="127">
        <v>4.47</v>
      </c>
      <c r="G12" s="132">
        <f t="shared" si="1"/>
        <v>-867274.3169999999</v>
      </c>
      <c r="H12" s="155"/>
      <c r="I12" s="158">
        <f>'08'!H12</f>
        <v>112500</v>
      </c>
      <c r="J12" s="131">
        <f t="shared" si="2"/>
        <v>-112500</v>
      </c>
      <c r="K12" s="127">
        <v>1.68</v>
      </c>
      <c r="L12" s="132">
        <f t="shared" si="3"/>
        <v>-198450</v>
      </c>
      <c r="M12" s="133">
        <v>1.05</v>
      </c>
      <c r="N12" s="134">
        <f t="shared" si="4"/>
        <v>-1065724.3169999998</v>
      </c>
    </row>
    <row r="13" spans="1:14" ht="15.75">
      <c r="A13" s="123" t="s">
        <v>9</v>
      </c>
      <c r="B13" s="130">
        <v>95</v>
      </c>
      <c r="C13" s="155"/>
      <c r="D13" s="158">
        <f>'08'!C13</f>
        <v>3218</v>
      </c>
      <c r="E13" s="131">
        <f t="shared" si="0"/>
        <v>-3218</v>
      </c>
      <c r="F13" s="135">
        <v>6.39</v>
      </c>
      <c r="G13" s="132">
        <f t="shared" si="1"/>
        <v>-21591.171</v>
      </c>
      <c r="H13" s="155"/>
      <c r="I13" s="158">
        <f>'08'!H13</f>
        <v>656</v>
      </c>
      <c r="J13" s="131">
        <f t="shared" si="2"/>
        <v>-656</v>
      </c>
      <c r="K13" s="135">
        <v>2.41</v>
      </c>
      <c r="L13" s="132">
        <f t="shared" si="3"/>
        <v>-1660.0080000000003</v>
      </c>
      <c r="M13" s="133">
        <v>1.05</v>
      </c>
      <c r="N13" s="134">
        <f t="shared" si="4"/>
        <v>-23251.179</v>
      </c>
    </row>
    <row r="14" spans="1:14" ht="15.75">
      <c r="A14" s="123" t="s">
        <v>10</v>
      </c>
      <c r="B14" s="130">
        <v>96</v>
      </c>
      <c r="C14" s="155"/>
      <c r="D14" s="158">
        <f>'08'!C14</f>
        <v>9077</v>
      </c>
      <c r="E14" s="131">
        <f t="shared" si="0"/>
        <v>-9077</v>
      </c>
      <c r="F14" s="127">
        <v>4.47</v>
      </c>
      <c r="G14" s="132">
        <f t="shared" si="1"/>
        <v>-42602.8995</v>
      </c>
      <c r="H14" s="155"/>
      <c r="I14" s="158">
        <f>'08'!H14</f>
        <v>4689</v>
      </c>
      <c r="J14" s="131">
        <f t="shared" si="2"/>
        <v>-4689</v>
      </c>
      <c r="K14" s="127">
        <v>1.68</v>
      </c>
      <c r="L14" s="132">
        <f t="shared" si="3"/>
        <v>-8271.395999999999</v>
      </c>
      <c r="M14" s="133">
        <v>1.05</v>
      </c>
      <c r="N14" s="134">
        <f t="shared" si="4"/>
        <v>-50874.2955</v>
      </c>
    </row>
    <row r="15" spans="1:14" ht="15.75">
      <c r="A15" s="123" t="s">
        <v>11</v>
      </c>
      <c r="B15" s="130">
        <v>97</v>
      </c>
      <c r="C15" s="155"/>
      <c r="D15" s="158">
        <f>'08'!C15</f>
        <v>65417</v>
      </c>
      <c r="E15" s="131">
        <f t="shared" si="0"/>
        <v>-65417</v>
      </c>
      <c r="F15" s="127">
        <v>4.47</v>
      </c>
      <c r="G15" s="132">
        <f t="shared" si="1"/>
        <v>-307034.68950000004</v>
      </c>
      <c r="H15" s="155"/>
      <c r="I15" s="158">
        <f>'08'!H15</f>
        <v>32101</v>
      </c>
      <c r="J15" s="131">
        <f t="shared" si="2"/>
        <v>-32101</v>
      </c>
      <c r="K15" s="127">
        <v>1.68</v>
      </c>
      <c r="L15" s="132">
        <f t="shared" si="3"/>
        <v>-56626.164000000004</v>
      </c>
      <c r="M15" s="133">
        <v>1.05</v>
      </c>
      <c r="N15" s="134">
        <f t="shared" si="4"/>
        <v>-363660.8535</v>
      </c>
    </row>
    <row r="16" spans="1:14" ht="15.75">
      <c r="A16" s="123" t="s">
        <v>12</v>
      </c>
      <c r="B16" s="130">
        <v>100</v>
      </c>
      <c r="C16" s="155"/>
      <c r="D16" s="158">
        <f>'08'!C16</f>
        <v>7667</v>
      </c>
      <c r="E16" s="131">
        <f t="shared" si="0"/>
        <v>-7667</v>
      </c>
      <c r="F16" s="127">
        <v>4.47</v>
      </c>
      <c r="G16" s="132">
        <f t="shared" si="1"/>
        <v>-35985.0645</v>
      </c>
      <c r="H16" s="155"/>
      <c r="I16" s="158">
        <f>'08'!H16</f>
        <v>2724</v>
      </c>
      <c r="J16" s="131">
        <f t="shared" si="2"/>
        <v>-2724</v>
      </c>
      <c r="K16" s="127">
        <v>1.68</v>
      </c>
      <c r="L16" s="132">
        <f t="shared" si="3"/>
        <v>-4805.136</v>
      </c>
      <c r="M16" s="133">
        <v>1.05</v>
      </c>
      <c r="N16" s="134">
        <f t="shared" si="4"/>
        <v>-40790.2005</v>
      </c>
    </row>
    <row r="17" spans="1:14" ht="15.75">
      <c r="A17" s="123" t="s">
        <v>13</v>
      </c>
      <c r="B17" s="130">
        <v>102</v>
      </c>
      <c r="C17" s="155"/>
      <c r="D17" s="158">
        <f>'08'!C17</f>
        <v>9705</v>
      </c>
      <c r="E17" s="131">
        <f t="shared" si="0"/>
        <v>-9705</v>
      </c>
      <c r="F17" s="127">
        <v>4.47</v>
      </c>
      <c r="G17" s="132">
        <f t="shared" si="1"/>
        <v>-45550.417499999996</v>
      </c>
      <c r="H17" s="155"/>
      <c r="I17" s="158">
        <f>'08'!H17</f>
        <v>16041</v>
      </c>
      <c r="J17" s="131">
        <f t="shared" si="2"/>
        <v>-16041</v>
      </c>
      <c r="K17" s="127">
        <v>1.68</v>
      </c>
      <c r="L17" s="132">
        <f t="shared" si="3"/>
        <v>-28296.323999999997</v>
      </c>
      <c r="M17" s="133">
        <v>1.05</v>
      </c>
      <c r="N17" s="134">
        <f t="shared" si="4"/>
        <v>-73846.74149999999</v>
      </c>
    </row>
    <row r="18" spans="1:14" ht="15.75">
      <c r="A18" s="123" t="s">
        <v>14</v>
      </c>
      <c r="B18" s="130">
        <v>119</v>
      </c>
      <c r="C18" s="155"/>
      <c r="D18" s="158">
        <f>'08'!C18</f>
        <v>11321</v>
      </c>
      <c r="E18" s="131">
        <f t="shared" si="0"/>
        <v>-11321</v>
      </c>
      <c r="F18" s="135">
        <v>3.89</v>
      </c>
      <c r="G18" s="132">
        <f t="shared" si="1"/>
        <v>-46240.624500000005</v>
      </c>
      <c r="H18" s="155"/>
      <c r="I18" s="158">
        <f>'08'!H18</f>
        <v>0</v>
      </c>
      <c r="J18" s="131">
        <v>0</v>
      </c>
      <c r="K18" s="135">
        <v>0</v>
      </c>
      <c r="L18" s="132">
        <f t="shared" si="3"/>
        <v>0</v>
      </c>
      <c r="M18" s="133">
        <v>1.05</v>
      </c>
      <c r="N18" s="134">
        <f t="shared" si="4"/>
        <v>-46240.624500000005</v>
      </c>
    </row>
    <row r="19" spans="1:14" ht="15.75">
      <c r="A19" s="123" t="s">
        <v>15</v>
      </c>
      <c r="B19" s="130">
        <v>121</v>
      </c>
      <c r="C19" s="155"/>
      <c r="D19" s="158">
        <f>'08'!C19</f>
        <v>13911</v>
      </c>
      <c r="E19" s="131">
        <f t="shared" si="0"/>
        <v>-13911</v>
      </c>
      <c r="F19" s="135">
        <v>3.71</v>
      </c>
      <c r="G19" s="132">
        <f t="shared" si="1"/>
        <v>-54190.300500000005</v>
      </c>
      <c r="H19" s="155"/>
      <c r="I19" s="158">
        <f>'08'!H19</f>
        <v>0</v>
      </c>
      <c r="J19" s="131">
        <v>0</v>
      </c>
      <c r="K19" s="135">
        <v>0</v>
      </c>
      <c r="L19" s="132">
        <f t="shared" si="3"/>
        <v>0</v>
      </c>
      <c r="M19" s="133">
        <v>1.05</v>
      </c>
      <c r="N19" s="134">
        <f t="shared" si="4"/>
        <v>-54190.300500000005</v>
      </c>
    </row>
    <row r="20" spans="1:14" ht="15.75">
      <c r="A20" s="123" t="s">
        <v>16</v>
      </c>
      <c r="B20" s="130">
        <v>123</v>
      </c>
      <c r="C20" s="155"/>
      <c r="D20" s="158">
        <f>'08'!C20</f>
        <v>3085</v>
      </c>
      <c r="E20" s="131">
        <f t="shared" si="0"/>
        <v>-3085</v>
      </c>
      <c r="F20" s="127">
        <v>4.47</v>
      </c>
      <c r="G20" s="132">
        <f t="shared" si="1"/>
        <v>-14479.447499999998</v>
      </c>
      <c r="H20" s="155"/>
      <c r="I20" s="158">
        <f>'08'!H20</f>
        <v>1087</v>
      </c>
      <c r="J20" s="131">
        <f t="shared" si="2"/>
        <v>-1087</v>
      </c>
      <c r="K20" s="127">
        <v>1.68</v>
      </c>
      <c r="L20" s="132">
        <f t="shared" si="3"/>
        <v>-1917.468</v>
      </c>
      <c r="M20" s="133">
        <v>1.05</v>
      </c>
      <c r="N20" s="134">
        <f t="shared" si="4"/>
        <v>-16396.9155</v>
      </c>
    </row>
    <row r="21" spans="1:14" ht="15.75">
      <c r="A21" s="123" t="s">
        <v>17</v>
      </c>
      <c r="B21" s="130">
        <v>126</v>
      </c>
      <c r="C21" s="155"/>
      <c r="D21" s="158">
        <f>'08'!C21</f>
        <v>5250</v>
      </c>
      <c r="E21" s="131">
        <f t="shared" si="0"/>
        <v>-5250</v>
      </c>
      <c r="F21" s="135">
        <v>6.39</v>
      </c>
      <c r="G21" s="132">
        <f t="shared" si="1"/>
        <v>-35224.875</v>
      </c>
      <c r="H21" s="155"/>
      <c r="I21" s="158">
        <f>'08'!H21</f>
        <v>4000</v>
      </c>
      <c r="J21" s="131">
        <f t="shared" si="2"/>
        <v>-4000</v>
      </c>
      <c r="K21" s="135">
        <v>2.41</v>
      </c>
      <c r="L21" s="132">
        <f t="shared" si="3"/>
        <v>-10122</v>
      </c>
      <c r="M21" s="133">
        <v>1.05</v>
      </c>
      <c r="N21" s="134">
        <f t="shared" si="4"/>
        <v>-45346.875</v>
      </c>
    </row>
    <row r="22" spans="1:14" ht="15.75">
      <c r="A22" s="123" t="s">
        <v>18</v>
      </c>
      <c r="B22" s="130">
        <v>142</v>
      </c>
      <c r="C22" s="155"/>
      <c r="D22" s="158">
        <f>'08'!C22</f>
        <v>5285</v>
      </c>
      <c r="E22" s="131">
        <f t="shared" si="0"/>
        <v>-5285</v>
      </c>
      <c r="F22" s="135">
        <v>6.39</v>
      </c>
      <c r="G22" s="132">
        <f t="shared" si="1"/>
        <v>-35459.7075</v>
      </c>
      <c r="H22" s="155"/>
      <c r="I22" s="158">
        <f>'08'!H22</f>
        <v>2493</v>
      </c>
      <c r="J22" s="131">
        <f t="shared" si="2"/>
        <v>-2493</v>
      </c>
      <c r="K22" s="135">
        <v>2.41</v>
      </c>
      <c r="L22" s="132">
        <f t="shared" si="3"/>
        <v>-6308.5365</v>
      </c>
      <c r="M22" s="133">
        <v>1.05</v>
      </c>
      <c r="N22" s="134">
        <f t="shared" si="4"/>
        <v>-41768.244</v>
      </c>
    </row>
    <row r="23" spans="1:14" ht="15.75">
      <c r="A23" s="123" t="s">
        <v>19</v>
      </c>
      <c r="B23" s="130">
        <v>143</v>
      </c>
      <c r="C23" s="155"/>
      <c r="D23" s="158">
        <f>'08'!C23</f>
        <v>17457</v>
      </c>
      <c r="E23" s="131">
        <f t="shared" si="0"/>
        <v>-17457</v>
      </c>
      <c r="F23" s="127">
        <v>4.47</v>
      </c>
      <c r="G23" s="132">
        <f t="shared" si="1"/>
        <v>-81934.4295</v>
      </c>
      <c r="H23" s="155"/>
      <c r="I23" s="158">
        <f>'08'!H23</f>
        <v>10009</v>
      </c>
      <c r="J23" s="131">
        <f t="shared" si="2"/>
        <v>-10009</v>
      </c>
      <c r="K23" s="127">
        <v>1.68</v>
      </c>
      <c r="L23" s="132">
        <f t="shared" si="3"/>
        <v>-17655.876</v>
      </c>
      <c r="M23" s="133">
        <v>1.05</v>
      </c>
      <c r="N23" s="134">
        <f t="shared" si="4"/>
        <v>-99590.3055</v>
      </c>
    </row>
    <row r="24" spans="1:14" ht="15.75">
      <c r="A24" s="123" t="s">
        <v>20</v>
      </c>
      <c r="B24" s="130">
        <v>144</v>
      </c>
      <c r="C24" s="155"/>
      <c r="D24" s="158">
        <f>'08'!C24</f>
        <v>4371</v>
      </c>
      <c r="E24" s="131">
        <f t="shared" si="0"/>
        <v>-4371</v>
      </c>
      <c r="F24" s="135">
        <v>6.39</v>
      </c>
      <c r="G24" s="132">
        <f t="shared" si="1"/>
        <v>-29327.2245</v>
      </c>
      <c r="H24" s="155"/>
      <c r="I24" s="158">
        <f>'08'!H24</f>
        <v>1425</v>
      </c>
      <c r="J24" s="131">
        <f t="shared" si="2"/>
        <v>-1425</v>
      </c>
      <c r="K24" s="135">
        <v>2.41</v>
      </c>
      <c r="L24" s="132">
        <f t="shared" si="3"/>
        <v>-3605.9625</v>
      </c>
      <c r="M24" s="133">
        <v>1.05</v>
      </c>
      <c r="N24" s="134">
        <f t="shared" si="4"/>
        <v>-32933.187</v>
      </c>
    </row>
    <row r="25" spans="1:14" ht="15.75">
      <c r="A25" s="123" t="s">
        <v>21</v>
      </c>
      <c r="B25" s="130">
        <v>145</v>
      </c>
      <c r="C25" s="155"/>
      <c r="D25" s="158">
        <f>'08'!C25</f>
        <v>17228</v>
      </c>
      <c r="E25" s="131">
        <f t="shared" si="0"/>
        <v>-17228</v>
      </c>
      <c r="F25" s="127">
        <v>4.47</v>
      </c>
      <c r="G25" s="132">
        <f t="shared" si="1"/>
        <v>-80859.618</v>
      </c>
      <c r="H25" s="155"/>
      <c r="I25" s="158">
        <f>'08'!H25</f>
        <v>9729</v>
      </c>
      <c r="J25" s="131">
        <f t="shared" si="2"/>
        <v>-9729</v>
      </c>
      <c r="K25" s="127">
        <v>1.68</v>
      </c>
      <c r="L25" s="132">
        <f t="shared" si="3"/>
        <v>-17161.956000000002</v>
      </c>
      <c r="M25" s="133">
        <v>1.05</v>
      </c>
      <c r="N25" s="134">
        <f t="shared" si="4"/>
        <v>-98021.57400000001</v>
      </c>
    </row>
    <row r="26" spans="1:14" ht="15.75">
      <c r="A26" s="123" t="s">
        <v>22</v>
      </c>
      <c r="B26" s="130">
        <v>148</v>
      </c>
      <c r="C26" s="155"/>
      <c r="D26" s="158">
        <f>'08'!C26</f>
        <v>2570</v>
      </c>
      <c r="E26" s="131">
        <f t="shared" si="0"/>
        <v>-2570</v>
      </c>
      <c r="F26" s="127">
        <v>4.47</v>
      </c>
      <c r="G26" s="132">
        <f t="shared" si="1"/>
        <v>-12062.295</v>
      </c>
      <c r="H26" s="155"/>
      <c r="I26" s="158">
        <f>'08'!H26</f>
        <v>820</v>
      </c>
      <c r="J26" s="131">
        <f t="shared" si="2"/>
        <v>-820</v>
      </c>
      <c r="K26" s="127">
        <v>1.68</v>
      </c>
      <c r="L26" s="132">
        <f t="shared" si="3"/>
        <v>-1446.48</v>
      </c>
      <c r="M26" s="133">
        <v>1.05</v>
      </c>
      <c r="N26" s="134">
        <f t="shared" si="4"/>
        <v>-13508.775</v>
      </c>
    </row>
    <row r="27" spans="1:14" ht="15.75">
      <c r="A27" s="123" t="s">
        <v>23</v>
      </c>
      <c r="B27" s="130">
        <v>151</v>
      </c>
      <c r="C27" s="155"/>
      <c r="D27" s="158">
        <f>'08'!C27</f>
        <v>11575</v>
      </c>
      <c r="E27" s="131">
        <f t="shared" si="0"/>
        <v>-11575</v>
      </c>
      <c r="F27" s="127">
        <v>4.47</v>
      </c>
      <c r="G27" s="132">
        <f t="shared" si="1"/>
        <v>-54327.2625</v>
      </c>
      <c r="H27" s="155"/>
      <c r="I27" s="158">
        <f>'08'!H27</f>
        <v>4851</v>
      </c>
      <c r="J27" s="131">
        <f t="shared" si="2"/>
        <v>-4851</v>
      </c>
      <c r="K27" s="127">
        <v>1.68</v>
      </c>
      <c r="L27" s="132">
        <f t="shared" si="3"/>
        <v>-8557.164</v>
      </c>
      <c r="M27" s="133">
        <v>1.05</v>
      </c>
      <c r="N27" s="134">
        <f t="shared" si="4"/>
        <v>-62884.4265</v>
      </c>
    </row>
    <row r="28" spans="1:14" ht="15.75">
      <c r="A28" s="123" t="s">
        <v>24</v>
      </c>
      <c r="B28" s="130">
        <v>153</v>
      </c>
      <c r="C28" s="155"/>
      <c r="D28" s="158">
        <f>'08'!C28</f>
        <v>146001</v>
      </c>
      <c r="E28" s="131">
        <f t="shared" si="0"/>
        <v>-146001</v>
      </c>
      <c r="F28" s="127">
        <v>4.47</v>
      </c>
      <c r="G28" s="132">
        <f t="shared" si="1"/>
        <v>-685255.6935</v>
      </c>
      <c r="H28" s="155"/>
      <c r="I28" s="158">
        <f>'08'!H28</f>
        <v>94807</v>
      </c>
      <c r="J28" s="131">
        <f t="shared" si="2"/>
        <v>-94807</v>
      </c>
      <c r="K28" s="127">
        <v>1.68</v>
      </c>
      <c r="L28" s="132">
        <f t="shared" si="3"/>
        <v>-167239.548</v>
      </c>
      <c r="M28" s="133">
        <v>1.05</v>
      </c>
      <c r="N28" s="134">
        <f t="shared" si="4"/>
        <v>-852495.2415</v>
      </c>
    </row>
    <row r="29" spans="1:14" ht="15.75">
      <c r="A29" s="123" t="s">
        <v>25</v>
      </c>
      <c r="B29" s="130">
        <v>155</v>
      </c>
      <c r="C29" s="155"/>
      <c r="D29" s="158">
        <f>'08'!C29</f>
        <v>193502</v>
      </c>
      <c r="E29" s="131">
        <f t="shared" si="0"/>
        <v>-193502</v>
      </c>
      <c r="F29" s="127">
        <v>4.47</v>
      </c>
      <c r="G29" s="132">
        <f t="shared" si="1"/>
        <v>-908201.637</v>
      </c>
      <c r="H29" s="155"/>
      <c r="I29" s="158">
        <f>'08'!H29</f>
        <v>112889</v>
      </c>
      <c r="J29" s="131">
        <f t="shared" si="2"/>
        <v>-112889</v>
      </c>
      <c r="K29" s="127">
        <v>1.68</v>
      </c>
      <c r="L29" s="132">
        <f t="shared" si="3"/>
        <v>-199136.19600000003</v>
      </c>
      <c r="M29" s="133">
        <v>1.05</v>
      </c>
      <c r="N29" s="134">
        <f t="shared" si="4"/>
        <v>-1107337.833</v>
      </c>
    </row>
    <row r="30" spans="1:14" ht="15.75">
      <c r="A30" s="123" t="s">
        <v>26</v>
      </c>
      <c r="B30" s="130">
        <v>158</v>
      </c>
      <c r="C30" s="155"/>
      <c r="D30" s="158">
        <f>'08'!C30</f>
        <v>33874</v>
      </c>
      <c r="E30" s="131">
        <f t="shared" si="0"/>
        <v>-33874</v>
      </c>
      <c r="F30" s="127">
        <v>4.47</v>
      </c>
      <c r="G30" s="132">
        <f t="shared" si="1"/>
        <v>-158987.619</v>
      </c>
      <c r="H30" s="155"/>
      <c r="I30" s="158">
        <f>'08'!H30</f>
        <v>14564</v>
      </c>
      <c r="J30" s="131">
        <f t="shared" si="2"/>
        <v>-14564</v>
      </c>
      <c r="K30" s="127">
        <v>1.68</v>
      </c>
      <c r="L30" s="132">
        <f t="shared" si="3"/>
        <v>-25690.896</v>
      </c>
      <c r="M30" s="133">
        <v>1.05</v>
      </c>
      <c r="N30" s="134">
        <f t="shared" si="4"/>
        <v>-184678.515</v>
      </c>
    </row>
    <row r="31" spans="1:14" ht="15.75">
      <c r="A31" s="123" t="s">
        <v>27</v>
      </c>
      <c r="B31" s="130">
        <v>159</v>
      </c>
      <c r="C31" s="155"/>
      <c r="D31" s="158">
        <f>'08'!C31</f>
        <v>30691</v>
      </c>
      <c r="E31" s="131">
        <f t="shared" si="0"/>
        <v>-30691</v>
      </c>
      <c r="F31" s="127">
        <v>4.47</v>
      </c>
      <c r="G31" s="132">
        <f t="shared" si="1"/>
        <v>-144048.2085</v>
      </c>
      <c r="H31" s="155"/>
      <c r="I31" s="158">
        <f>'08'!H31</f>
        <v>13804</v>
      </c>
      <c r="J31" s="131">
        <f t="shared" si="2"/>
        <v>-13804</v>
      </c>
      <c r="K31" s="127">
        <v>1.68</v>
      </c>
      <c r="L31" s="132">
        <f t="shared" si="3"/>
        <v>-24350.256</v>
      </c>
      <c r="M31" s="133">
        <v>1.05</v>
      </c>
      <c r="N31" s="134">
        <f t="shared" si="4"/>
        <v>-168398.4645</v>
      </c>
    </row>
    <row r="32" spans="1:14" ht="15.75">
      <c r="A32" s="123" t="s">
        <v>28</v>
      </c>
      <c r="B32" s="130">
        <v>160</v>
      </c>
      <c r="C32" s="155"/>
      <c r="D32" s="158">
        <f>'08'!C32</f>
        <v>38908</v>
      </c>
      <c r="E32" s="131">
        <f t="shared" si="0"/>
        <v>-38908</v>
      </c>
      <c r="F32" s="127">
        <v>4.47</v>
      </c>
      <c r="G32" s="132">
        <f t="shared" si="1"/>
        <v>-182614.698</v>
      </c>
      <c r="H32" s="155"/>
      <c r="I32" s="158">
        <f>'08'!H32</f>
        <v>23755</v>
      </c>
      <c r="J32" s="131">
        <f t="shared" si="2"/>
        <v>-23755</v>
      </c>
      <c r="K32" s="127">
        <v>1.68</v>
      </c>
      <c r="L32" s="132">
        <f t="shared" si="3"/>
        <v>-41903.82</v>
      </c>
      <c r="M32" s="133">
        <v>1.05</v>
      </c>
      <c r="N32" s="134">
        <f t="shared" si="4"/>
        <v>-224518.518</v>
      </c>
    </row>
    <row r="33" spans="1:14" ht="15.75">
      <c r="A33" s="123" t="s">
        <v>29</v>
      </c>
      <c r="B33" s="130">
        <v>161</v>
      </c>
      <c r="C33" s="155"/>
      <c r="D33" s="158">
        <f>'08'!C33</f>
        <v>186</v>
      </c>
      <c r="E33" s="131">
        <f t="shared" si="0"/>
        <v>-186</v>
      </c>
      <c r="F33" s="135">
        <v>6.39</v>
      </c>
      <c r="G33" s="132">
        <f t="shared" si="1"/>
        <v>-1247.967</v>
      </c>
      <c r="H33" s="155"/>
      <c r="I33" s="158">
        <f>'08'!H33</f>
        <v>26</v>
      </c>
      <c r="J33" s="131">
        <f t="shared" si="2"/>
        <v>-26</v>
      </c>
      <c r="K33" s="135">
        <v>2.41</v>
      </c>
      <c r="L33" s="132">
        <f t="shared" si="3"/>
        <v>-65.793</v>
      </c>
      <c r="M33" s="133">
        <v>1.05</v>
      </c>
      <c r="N33" s="134">
        <f t="shared" si="4"/>
        <v>-1313.7600000000002</v>
      </c>
    </row>
    <row r="34" spans="1:14" ht="15.75">
      <c r="A34" s="123" t="s">
        <v>30</v>
      </c>
      <c r="B34" s="130">
        <v>163</v>
      </c>
      <c r="C34" s="155"/>
      <c r="D34" s="158">
        <f>'08'!C34</f>
        <v>42152</v>
      </c>
      <c r="E34" s="131">
        <f t="shared" si="0"/>
        <v>-42152</v>
      </c>
      <c r="F34" s="127">
        <v>4.47</v>
      </c>
      <c r="G34" s="132">
        <f t="shared" si="1"/>
        <v>-197840.41199999998</v>
      </c>
      <c r="H34" s="155"/>
      <c r="I34" s="158">
        <f>'08'!H34</f>
        <v>28150</v>
      </c>
      <c r="J34" s="131">
        <f t="shared" si="2"/>
        <v>-28150</v>
      </c>
      <c r="K34" s="127">
        <v>1.68</v>
      </c>
      <c r="L34" s="132">
        <f t="shared" si="3"/>
        <v>-49656.6</v>
      </c>
      <c r="M34" s="133">
        <v>1.05</v>
      </c>
      <c r="N34" s="134">
        <f t="shared" si="4"/>
        <v>-247497.012</v>
      </c>
    </row>
    <row r="35" spans="1:14" ht="15.75">
      <c r="A35" s="123" t="s">
        <v>31</v>
      </c>
      <c r="B35" s="130">
        <v>164</v>
      </c>
      <c r="C35" s="155"/>
      <c r="D35" s="158">
        <f>'08'!C35</f>
        <v>11513</v>
      </c>
      <c r="E35" s="131">
        <f t="shared" si="0"/>
        <v>-11513</v>
      </c>
      <c r="F35" s="127">
        <v>4.47</v>
      </c>
      <c r="G35" s="132">
        <f t="shared" si="1"/>
        <v>-54036.265499999994</v>
      </c>
      <c r="H35" s="155"/>
      <c r="I35" s="158">
        <f>'08'!H35</f>
        <v>10312</v>
      </c>
      <c r="J35" s="131">
        <f t="shared" si="2"/>
        <v>-10312</v>
      </c>
      <c r="K35" s="127">
        <v>1.68</v>
      </c>
      <c r="L35" s="132">
        <f t="shared" si="3"/>
        <v>-18190.368</v>
      </c>
      <c r="M35" s="133">
        <v>1.05</v>
      </c>
      <c r="N35" s="134">
        <f t="shared" si="4"/>
        <v>-72226.6335</v>
      </c>
    </row>
    <row r="36" spans="1:14" ht="15.75">
      <c r="A36" s="123" t="s">
        <v>32</v>
      </c>
      <c r="B36" s="130">
        <v>165</v>
      </c>
      <c r="C36" s="155"/>
      <c r="D36" s="158">
        <f>'08'!C36</f>
        <v>104812</v>
      </c>
      <c r="E36" s="131">
        <f t="shared" si="0"/>
        <v>-104812</v>
      </c>
      <c r="F36" s="127">
        <v>4.47</v>
      </c>
      <c r="G36" s="132">
        <f t="shared" si="1"/>
        <v>-491935.122</v>
      </c>
      <c r="H36" s="155"/>
      <c r="I36" s="158">
        <f>'08'!H36</f>
        <v>67557</v>
      </c>
      <c r="J36" s="131">
        <f t="shared" si="2"/>
        <v>-67557</v>
      </c>
      <c r="K36" s="127">
        <v>1.68</v>
      </c>
      <c r="L36" s="132">
        <f t="shared" si="3"/>
        <v>-119170.54800000001</v>
      </c>
      <c r="M36" s="133">
        <v>1.05</v>
      </c>
      <c r="N36" s="134">
        <f t="shared" si="4"/>
        <v>-611105.6699999999</v>
      </c>
    </row>
    <row r="37" spans="1:14" ht="15.75">
      <c r="A37" s="123" t="s">
        <v>33</v>
      </c>
      <c r="B37" s="130">
        <v>169</v>
      </c>
      <c r="C37" s="155"/>
      <c r="D37" s="158">
        <f>'08'!C37</f>
        <v>42821</v>
      </c>
      <c r="E37" s="131">
        <f t="shared" si="0"/>
        <v>-42821</v>
      </c>
      <c r="F37" s="127">
        <v>4.47</v>
      </c>
      <c r="G37" s="132">
        <f t="shared" si="1"/>
        <v>-200980.3635</v>
      </c>
      <c r="H37" s="155"/>
      <c r="I37" s="158">
        <f>'08'!H37</f>
        <v>23117</v>
      </c>
      <c r="J37" s="131">
        <f t="shared" si="2"/>
        <v>-23117</v>
      </c>
      <c r="K37" s="127">
        <v>1.68</v>
      </c>
      <c r="L37" s="132">
        <f t="shared" si="3"/>
        <v>-40778.388</v>
      </c>
      <c r="M37" s="133">
        <v>1.05</v>
      </c>
      <c r="N37" s="134">
        <f t="shared" si="4"/>
        <v>-241758.7515</v>
      </c>
    </row>
    <row r="38" spans="1:14" ht="15.75">
      <c r="A38" s="123" t="s">
        <v>34</v>
      </c>
      <c r="B38" s="130">
        <v>170</v>
      </c>
      <c r="C38" s="155"/>
      <c r="D38" s="158">
        <f>'08'!C38</f>
        <v>42638</v>
      </c>
      <c r="E38" s="131">
        <f t="shared" si="0"/>
        <v>-42638</v>
      </c>
      <c r="F38" s="127">
        <v>4.47</v>
      </c>
      <c r="G38" s="132">
        <f t="shared" si="1"/>
        <v>-200121.453</v>
      </c>
      <c r="H38" s="155"/>
      <c r="I38" s="158">
        <f>'08'!H38</f>
        <v>42231</v>
      </c>
      <c r="J38" s="131">
        <f t="shared" si="2"/>
        <v>-42231</v>
      </c>
      <c r="K38" s="127">
        <v>1.68</v>
      </c>
      <c r="L38" s="132">
        <f t="shared" si="3"/>
        <v>-74495.484</v>
      </c>
      <c r="M38" s="133">
        <v>1.05</v>
      </c>
      <c r="N38" s="134">
        <f t="shared" si="4"/>
        <v>-274616.93700000003</v>
      </c>
    </row>
    <row r="39" spans="1:14" ht="15.75">
      <c r="A39" s="123" t="s">
        <v>35</v>
      </c>
      <c r="B39" s="130">
        <v>173</v>
      </c>
      <c r="C39" s="155"/>
      <c r="D39" s="158">
        <f>'08'!C39</f>
        <v>19724</v>
      </c>
      <c r="E39" s="131">
        <f t="shared" si="0"/>
        <v>-19724</v>
      </c>
      <c r="F39" s="127">
        <v>4.47</v>
      </c>
      <c r="G39" s="132">
        <f t="shared" si="1"/>
        <v>-92574.594</v>
      </c>
      <c r="H39" s="155"/>
      <c r="I39" s="158">
        <f>'08'!H39</f>
        <v>11321</v>
      </c>
      <c r="J39" s="131">
        <f t="shared" si="2"/>
        <v>-11321</v>
      </c>
      <c r="K39" s="127">
        <v>1.68</v>
      </c>
      <c r="L39" s="132">
        <f t="shared" si="3"/>
        <v>-19970.244000000002</v>
      </c>
      <c r="M39" s="133">
        <v>1.05</v>
      </c>
      <c r="N39" s="134">
        <f t="shared" si="4"/>
        <v>-112544.838</v>
      </c>
    </row>
    <row r="40" spans="1:14" ht="15.75">
      <c r="A40" s="123" t="s">
        <v>36</v>
      </c>
      <c r="B40" s="130">
        <v>178</v>
      </c>
      <c r="C40" s="155"/>
      <c r="D40" s="158">
        <f>'08'!C40</f>
        <v>188293</v>
      </c>
      <c r="E40" s="131">
        <f t="shared" si="0"/>
        <v>-188293</v>
      </c>
      <c r="F40" s="127">
        <v>4.47</v>
      </c>
      <c r="G40" s="132">
        <f t="shared" si="1"/>
        <v>-883753.1954999999</v>
      </c>
      <c r="H40" s="155"/>
      <c r="I40" s="158">
        <f>'08'!H40</f>
        <v>118631</v>
      </c>
      <c r="J40" s="131">
        <f t="shared" si="2"/>
        <v>-118631</v>
      </c>
      <c r="K40" s="127">
        <v>1.68</v>
      </c>
      <c r="L40" s="132">
        <f t="shared" si="3"/>
        <v>-209265.084</v>
      </c>
      <c r="M40" s="133">
        <v>1.05</v>
      </c>
      <c r="N40" s="134">
        <f t="shared" si="4"/>
        <v>-1093018.2795</v>
      </c>
    </row>
    <row r="41" spans="1:14" ht="15.75">
      <c r="A41" s="123" t="s">
        <v>37</v>
      </c>
      <c r="B41" s="130">
        <v>180</v>
      </c>
      <c r="C41" s="155"/>
      <c r="D41" s="158">
        <f>'08'!C41</f>
        <v>121308</v>
      </c>
      <c r="E41" s="131">
        <f t="shared" si="0"/>
        <v>-121308</v>
      </c>
      <c r="F41" s="127">
        <v>4.47</v>
      </c>
      <c r="G41" s="132">
        <f t="shared" si="1"/>
        <v>-569359.098</v>
      </c>
      <c r="H41" s="155"/>
      <c r="I41" s="158">
        <f>'08'!H41</f>
        <v>61701</v>
      </c>
      <c r="J41" s="131">
        <f t="shared" si="2"/>
        <v>-61701</v>
      </c>
      <c r="K41" s="127">
        <v>1.68</v>
      </c>
      <c r="L41" s="132">
        <f t="shared" si="3"/>
        <v>-108840.564</v>
      </c>
      <c r="M41" s="133">
        <v>1.05</v>
      </c>
      <c r="N41" s="134">
        <f t="shared" si="4"/>
        <v>-678199.662</v>
      </c>
    </row>
    <row r="42" spans="1:14" ht="15.75">
      <c r="A42" s="123" t="s">
        <v>38</v>
      </c>
      <c r="B42" s="130">
        <v>182</v>
      </c>
      <c r="C42" s="155"/>
      <c r="D42" s="158">
        <f>'08'!C42</f>
        <v>40255</v>
      </c>
      <c r="E42" s="131">
        <f t="shared" si="0"/>
        <v>-40255</v>
      </c>
      <c r="F42" s="135">
        <v>6.39</v>
      </c>
      <c r="G42" s="132">
        <f t="shared" si="1"/>
        <v>-270090.9225</v>
      </c>
      <c r="H42" s="155"/>
      <c r="I42" s="158">
        <f>'08'!H42</f>
        <v>10874</v>
      </c>
      <c r="J42" s="131">
        <f t="shared" si="2"/>
        <v>-10874</v>
      </c>
      <c r="K42" s="135">
        <v>2.41</v>
      </c>
      <c r="L42" s="132">
        <f t="shared" si="3"/>
        <v>-27516.657000000003</v>
      </c>
      <c r="M42" s="133">
        <v>1.05</v>
      </c>
      <c r="N42" s="134">
        <f t="shared" si="4"/>
        <v>-297607.5795</v>
      </c>
    </row>
    <row r="43" spans="1:14" ht="15.75">
      <c r="A43" s="123" t="s">
        <v>39</v>
      </c>
      <c r="B43" s="130">
        <v>185</v>
      </c>
      <c r="C43" s="155"/>
      <c r="D43" s="158">
        <f>'08'!C43</f>
        <v>795</v>
      </c>
      <c r="E43" s="131">
        <f t="shared" si="0"/>
        <v>-795</v>
      </c>
      <c r="F43" s="127">
        <v>4.47</v>
      </c>
      <c r="G43" s="132">
        <f t="shared" si="1"/>
        <v>-3731.3325</v>
      </c>
      <c r="H43" s="155"/>
      <c r="I43" s="158">
        <f>'08'!H43</f>
        <v>443</v>
      </c>
      <c r="J43" s="131">
        <f t="shared" si="2"/>
        <v>-443</v>
      </c>
      <c r="K43" s="127">
        <v>1.68</v>
      </c>
      <c r="L43" s="132">
        <f t="shared" si="3"/>
        <v>-781.452</v>
      </c>
      <c r="M43" s="133">
        <v>1.05</v>
      </c>
      <c r="N43" s="134">
        <f t="shared" si="4"/>
        <v>-4512.7845</v>
      </c>
    </row>
    <row r="44" spans="1:14" ht="15.75">
      <c r="A44" s="123" t="s">
        <v>40</v>
      </c>
      <c r="B44" s="130">
        <v>187</v>
      </c>
      <c r="C44" s="155"/>
      <c r="D44" s="158">
        <f>'08'!C44</f>
        <v>64351</v>
      </c>
      <c r="E44" s="131">
        <f t="shared" si="0"/>
        <v>-64351</v>
      </c>
      <c r="F44" s="127">
        <v>4.47</v>
      </c>
      <c r="G44" s="132">
        <f t="shared" si="1"/>
        <v>-302031.41849999997</v>
      </c>
      <c r="H44" s="155"/>
      <c r="I44" s="158">
        <f>'08'!H44</f>
        <v>41006</v>
      </c>
      <c r="J44" s="131">
        <f t="shared" si="2"/>
        <v>-41006</v>
      </c>
      <c r="K44" s="127">
        <v>1.68</v>
      </c>
      <c r="L44" s="132">
        <f t="shared" si="3"/>
        <v>-72334.584</v>
      </c>
      <c r="M44" s="133">
        <v>1.05</v>
      </c>
      <c r="N44" s="134">
        <f t="shared" si="4"/>
        <v>-374366.00249999994</v>
      </c>
    </row>
    <row r="45" spans="1:14" ht="15.75">
      <c r="A45" s="123" t="s">
        <v>41</v>
      </c>
      <c r="B45" s="130">
        <v>201</v>
      </c>
      <c r="C45" s="155"/>
      <c r="D45" s="158">
        <f>'08'!C45</f>
        <v>2232</v>
      </c>
      <c r="E45" s="131">
        <f t="shared" si="0"/>
        <v>-2232</v>
      </c>
      <c r="F45" s="135">
        <v>6.39</v>
      </c>
      <c r="G45" s="132">
        <f t="shared" si="1"/>
        <v>-14975.604</v>
      </c>
      <c r="H45" s="155"/>
      <c r="I45" s="158">
        <f>'08'!H45</f>
        <v>1182</v>
      </c>
      <c r="J45" s="131">
        <f t="shared" si="2"/>
        <v>-1182</v>
      </c>
      <c r="K45" s="135">
        <v>2.41</v>
      </c>
      <c r="L45" s="132">
        <f t="shared" si="3"/>
        <v>-2991.0510000000004</v>
      </c>
      <c r="M45" s="133">
        <v>1.05</v>
      </c>
      <c r="N45" s="134">
        <f t="shared" si="4"/>
        <v>-17966.655</v>
      </c>
    </row>
    <row r="46" spans="1:14" ht="15.75">
      <c r="A46" s="123" t="s">
        <v>42</v>
      </c>
      <c r="B46" s="130">
        <v>202</v>
      </c>
      <c r="C46" s="155"/>
      <c r="D46" s="158">
        <f>'08'!C46</f>
        <v>19310</v>
      </c>
      <c r="E46" s="131">
        <f t="shared" si="0"/>
        <v>-19310</v>
      </c>
      <c r="F46" s="135">
        <v>6.39</v>
      </c>
      <c r="G46" s="132">
        <f t="shared" si="1"/>
        <v>-129560.44499999999</v>
      </c>
      <c r="H46" s="155"/>
      <c r="I46" s="158">
        <f>'08'!H46</f>
        <v>8768</v>
      </c>
      <c r="J46" s="131">
        <f t="shared" si="2"/>
        <v>-8768</v>
      </c>
      <c r="K46" s="135">
        <v>2.41</v>
      </c>
      <c r="L46" s="132">
        <f t="shared" si="3"/>
        <v>-22187.424</v>
      </c>
      <c r="M46" s="133">
        <v>1.05</v>
      </c>
      <c r="N46" s="134">
        <f t="shared" si="4"/>
        <v>-151747.869</v>
      </c>
    </row>
    <row r="47" spans="1:14" ht="15.75">
      <c r="A47" s="123" t="s">
        <v>43</v>
      </c>
      <c r="B47" s="130">
        <v>203</v>
      </c>
      <c r="C47" s="155"/>
      <c r="D47" s="158">
        <f>'08'!C47</f>
        <v>4466</v>
      </c>
      <c r="E47" s="131">
        <f t="shared" si="0"/>
        <v>-4466</v>
      </c>
      <c r="F47" s="135">
        <v>6.39</v>
      </c>
      <c r="G47" s="132">
        <f t="shared" si="1"/>
        <v>-29964.627</v>
      </c>
      <c r="H47" s="155"/>
      <c r="I47" s="158">
        <f>'08'!H47</f>
        <v>790</v>
      </c>
      <c r="J47" s="131">
        <f t="shared" si="2"/>
        <v>-790</v>
      </c>
      <c r="K47" s="135">
        <v>2.41</v>
      </c>
      <c r="L47" s="132">
        <f t="shared" si="3"/>
        <v>-1999.095</v>
      </c>
      <c r="M47" s="133">
        <v>1.05</v>
      </c>
      <c r="N47" s="134">
        <f t="shared" si="4"/>
        <v>-31963.722</v>
      </c>
    </row>
    <row r="48" spans="1:14" ht="15.75">
      <c r="A48" s="123" t="s">
        <v>39</v>
      </c>
      <c r="B48" s="130">
        <v>204</v>
      </c>
      <c r="C48" s="155"/>
      <c r="D48" s="158">
        <f>'08'!C48</f>
        <v>63039</v>
      </c>
      <c r="E48" s="131">
        <f t="shared" si="0"/>
        <v>-63039</v>
      </c>
      <c r="F48" s="127">
        <v>4.47</v>
      </c>
      <c r="G48" s="132">
        <f t="shared" si="1"/>
        <v>-295873.5465</v>
      </c>
      <c r="H48" s="155"/>
      <c r="I48" s="158">
        <f>'08'!H48</f>
        <v>39269</v>
      </c>
      <c r="J48" s="131">
        <f t="shared" si="2"/>
        <v>-39269</v>
      </c>
      <c r="K48" s="127">
        <v>1.68</v>
      </c>
      <c r="L48" s="132">
        <f t="shared" si="3"/>
        <v>-69270.516</v>
      </c>
      <c r="M48" s="133">
        <v>1.05</v>
      </c>
      <c r="N48" s="134">
        <f t="shared" si="4"/>
        <v>-365144.0625</v>
      </c>
    </row>
    <row r="49" spans="1:14" ht="15.75">
      <c r="A49" s="123" t="s">
        <v>44</v>
      </c>
      <c r="B49" s="130">
        <v>205</v>
      </c>
      <c r="C49" s="155"/>
      <c r="D49" s="158">
        <f>'08'!C49</f>
        <v>4255</v>
      </c>
      <c r="E49" s="131">
        <f t="shared" si="0"/>
        <v>-4255</v>
      </c>
      <c r="F49" s="127">
        <v>4.47</v>
      </c>
      <c r="G49" s="132">
        <f t="shared" si="1"/>
        <v>-19970.8425</v>
      </c>
      <c r="H49" s="155"/>
      <c r="I49" s="158">
        <f>'08'!H49</f>
        <v>1128</v>
      </c>
      <c r="J49" s="131">
        <f t="shared" si="2"/>
        <v>-1128</v>
      </c>
      <c r="K49" s="127">
        <v>1.68</v>
      </c>
      <c r="L49" s="132">
        <f t="shared" si="3"/>
        <v>-1989.7920000000001</v>
      </c>
      <c r="M49" s="133">
        <v>1.05</v>
      </c>
      <c r="N49" s="134">
        <f t="shared" si="4"/>
        <v>-21960.6345</v>
      </c>
    </row>
    <row r="50" spans="1:14" ht="15.75">
      <c r="A50" s="123" t="s">
        <v>45</v>
      </c>
      <c r="B50" s="130">
        <v>210</v>
      </c>
      <c r="C50" s="155"/>
      <c r="D50" s="158">
        <f>'08'!C50</f>
        <v>65897</v>
      </c>
      <c r="E50" s="131">
        <f t="shared" si="0"/>
        <v>-65897</v>
      </c>
      <c r="F50" s="127">
        <v>4.47</v>
      </c>
      <c r="G50" s="132">
        <f t="shared" si="1"/>
        <v>-309287.5695</v>
      </c>
      <c r="H50" s="155"/>
      <c r="I50" s="158">
        <f>'08'!H50</f>
        <v>82380</v>
      </c>
      <c r="J50" s="131">
        <f t="shared" si="2"/>
        <v>-82380</v>
      </c>
      <c r="K50" s="127">
        <v>1.68</v>
      </c>
      <c r="L50" s="132">
        <f t="shared" si="3"/>
        <v>-145318.32</v>
      </c>
      <c r="M50" s="133">
        <v>1.05</v>
      </c>
      <c r="N50" s="134">
        <f t="shared" si="4"/>
        <v>-454605.8895</v>
      </c>
    </row>
    <row r="51" spans="1:14" ht="15.75">
      <c r="A51" s="123" t="s">
        <v>46</v>
      </c>
      <c r="B51" s="130">
        <v>211</v>
      </c>
      <c r="C51" s="155"/>
      <c r="D51" s="158">
        <f>'08'!C51</f>
        <v>129</v>
      </c>
      <c r="E51" s="131">
        <f t="shared" si="0"/>
        <v>-129</v>
      </c>
      <c r="F51" s="127">
        <v>4.47</v>
      </c>
      <c r="G51" s="132">
        <f t="shared" si="1"/>
        <v>-605.4615</v>
      </c>
      <c r="H51" s="155"/>
      <c r="I51" s="158">
        <f>'08'!H51</f>
        <v>2256</v>
      </c>
      <c r="J51" s="131">
        <f t="shared" si="2"/>
        <v>-2256</v>
      </c>
      <c r="K51" s="127">
        <v>1.68</v>
      </c>
      <c r="L51" s="132">
        <f t="shared" si="3"/>
        <v>-3979.5840000000003</v>
      </c>
      <c r="M51" s="133">
        <v>1.05</v>
      </c>
      <c r="N51" s="134">
        <f t="shared" si="4"/>
        <v>-4585.0455</v>
      </c>
    </row>
    <row r="52" spans="1:14" ht="15.75">
      <c r="A52" s="123" t="s">
        <v>46</v>
      </c>
      <c r="B52" s="130">
        <v>212</v>
      </c>
      <c r="C52" s="155"/>
      <c r="D52" s="158">
        <f>'08'!C52</f>
        <v>90268</v>
      </c>
      <c r="E52" s="131">
        <f t="shared" si="0"/>
        <v>-90268</v>
      </c>
      <c r="F52" s="127">
        <v>4.47</v>
      </c>
      <c r="G52" s="132">
        <f t="shared" si="1"/>
        <v>-423672.858</v>
      </c>
      <c r="H52" s="155"/>
      <c r="I52" s="158">
        <f>'08'!H52</f>
        <v>53347</v>
      </c>
      <c r="J52" s="131">
        <f t="shared" si="2"/>
        <v>-53347</v>
      </c>
      <c r="K52" s="127">
        <v>1.68</v>
      </c>
      <c r="L52" s="132">
        <f t="shared" si="3"/>
        <v>-94104.10800000001</v>
      </c>
      <c r="M52" s="133">
        <v>1.05</v>
      </c>
      <c r="N52" s="134">
        <f t="shared" si="4"/>
        <v>-517776.966</v>
      </c>
    </row>
    <row r="53" spans="1:14" ht="15.75">
      <c r="A53" s="123" t="s">
        <v>24</v>
      </c>
      <c r="B53" s="130">
        <v>232</v>
      </c>
      <c r="C53" s="155"/>
      <c r="D53" s="158">
        <f>'08'!C53</f>
        <v>4710</v>
      </c>
      <c r="E53" s="131">
        <f t="shared" si="0"/>
        <v>-4710</v>
      </c>
      <c r="F53" s="127">
        <v>4.47</v>
      </c>
      <c r="G53" s="132">
        <f t="shared" si="1"/>
        <v>-22106.385</v>
      </c>
      <c r="H53" s="155"/>
      <c r="I53" s="158">
        <f>'08'!H53</f>
        <v>4011</v>
      </c>
      <c r="J53" s="131">
        <f t="shared" si="2"/>
        <v>-4011</v>
      </c>
      <c r="K53" s="127">
        <v>1.68</v>
      </c>
      <c r="L53" s="132">
        <f t="shared" si="3"/>
        <v>-7075.404</v>
      </c>
      <c r="M53" s="133">
        <v>1.05</v>
      </c>
      <c r="N53" s="134">
        <f t="shared" si="4"/>
        <v>-29181.788999999997</v>
      </c>
    </row>
    <row r="54" spans="1:14" ht="16.5" thickBot="1">
      <c r="A54" s="159" t="s">
        <v>47</v>
      </c>
      <c r="B54" s="136">
        <v>233</v>
      </c>
      <c r="C54" s="156"/>
      <c r="D54" s="160">
        <f>'08'!C54</f>
        <v>13947</v>
      </c>
      <c r="E54" s="138">
        <f t="shared" si="0"/>
        <v>-13947</v>
      </c>
      <c r="F54" s="127">
        <v>4.47</v>
      </c>
      <c r="G54" s="139">
        <f t="shared" si="1"/>
        <v>-65460.2445</v>
      </c>
      <c r="H54" s="156"/>
      <c r="I54" s="160">
        <f>'08'!H54</f>
        <v>6880</v>
      </c>
      <c r="J54" s="138">
        <f t="shared" si="2"/>
        <v>-6880</v>
      </c>
      <c r="K54" s="127">
        <v>1.68</v>
      </c>
      <c r="L54" s="139">
        <f t="shared" si="3"/>
        <v>-12136.32</v>
      </c>
      <c r="M54" s="140">
        <v>1.05</v>
      </c>
      <c r="N54" s="141">
        <f t="shared" si="4"/>
        <v>-77596.56450000001</v>
      </c>
    </row>
    <row r="55" spans="5:13" ht="15.75">
      <c r="E55" s="142">
        <f>SUM(E4:E54)</f>
        <v>-2144462</v>
      </c>
      <c r="J55" s="142">
        <f>SUM(J4:J54)</f>
        <v>-1284375</v>
      </c>
      <c r="M55" s="143">
        <f>(E55+J55)*1.05</f>
        <v>-3600278.85</v>
      </c>
    </row>
    <row r="57" spans="2:7" ht="16.5">
      <c r="B57" s="207" t="s">
        <v>85</v>
      </c>
      <c r="C57" s="207"/>
      <c r="D57" s="208"/>
      <c r="E57" s="144" t="s">
        <v>86</v>
      </c>
      <c r="F57" s="144" t="s">
        <v>87</v>
      </c>
      <c r="G57" s="144" t="s">
        <v>88</v>
      </c>
    </row>
    <row r="58" spans="2:7" ht="16.5">
      <c r="B58" s="207" t="s">
        <v>89</v>
      </c>
      <c r="C58" s="207"/>
      <c r="D58" s="145"/>
      <c r="E58" s="146"/>
      <c r="F58" s="146">
        <f>'08'!$E$58</f>
        <v>0</v>
      </c>
      <c r="G58" s="144">
        <f>E58-F58</f>
        <v>0</v>
      </c>
    </row>
    <row r="59" spans="2:7" ht="16.5">
      <c r="B59" s="207" t="s">
        <v>90</v>
      </c>
      <c r="C59" s="207"/>
      <c r="D59" s="147"/>
      <c r="E59" s="148"/>
      <c r="F59" s="148"/>
      <c r="G59" s="149">
        <f>G58*80</f>
        <v>0</v>
      </c>
    </row>
    <row r="60" spans="2:7" ht="16.5">
      <c r="B60" s="207" t="s">
        <v>91</v>
      </c>
      <c r="C60" s="207"/>
      <c r="D60" s="207"/>
      <c r="E60" s="150"/>
      <c r="F60" s="150"/>
      <c r="G60" s="151">
        <f>G59*1.03</f>
        <v>0</v>
      </c>
    </row>
    <row r="61" spans="2:7" ht="16.5">
      <c r="B61" s="207" t="s">
        <v>92</v>
      </c>
      <c r="C61" s="207"/>
      <c r="D61" s="207"/>
      <c r="E61" s="207"/>
      <c r="F61" s="150"/>
      <c r="G61" s="152">
        <f>$M$55</f>
        <v>-3600278.85</v>
      </c>
    </row>
    <row r="62" spans="2:7" ht="16.5">
      <c r="B62" s="206" t="s">
        <v>93</v>
      </c>
      <c r="C62" s="206"/>
      <c r="D62" s="206"/>
      <c r="E62" s="206"/>
      <c r="F62" s="150"/>
      <c r="G62" s="153">
        <f>G61-G60</f>
        <v>-3600278.85</v>
      </c>
    </row>
    <row r="63" spans="2:7" ht="16.5">
      <c r="B63" s="206"/>
      <c r="C63" s="206"/>
      <c r="D63" s="206"/>
      <c r="E63" s="206"/>
      <c r="F63" s="206"/>
      <c r="G63" s="151"/>
    </row>
    <row r="64" spans="2:7" ht="16.5">
      <c r="B64" s="206" t="s">
        <v>104</v>
      </c>
      <c r="C64" s="206"/>
      <c r="D64" s="206"/>
      <c r="E64" s="206"/>
      <c r="F64" s="206"/>
      <c r="G64" s="154">
        <f>G62-G63</f>
        <v>-3600278.85</v>
      </c>
    </row>
  </sheetData>
  <sheetProtection/>
  <mergeCells count="19">
    <mergeCell ref="B62:E62"/>
    <mergeCell ref="B63:F63"/>
    <mergeCell ref="B64:F64"/>
    <mergeCell ref="B58:C58"/>
    <mergeCell ref="B59:C59"/>
    <mergeCell ref="B60:D60"/>
    <mergeCell ref="B61:E61"/>
    <mergeCell ref="L2:L3"/>
    <mergeCell ref="M2:M3"/>
    <mergeCell ref="N2:N3"/>
    <mergeCell ref="B57:D57"/>
    <mergeCell ref="F2:F3"/>
    <mergeCell ref="G2:G3"/>
    <mergeCell ref="H2:J2"/>
    <mergeCell ref="K2:K3"/>
    <mergeCell ref="B1:D1"/>
    <mergeCell ref="A2:A3"/>
    <mergeCell ref="B2:B3"/>
    <mergeCell ref="C2:E2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Поздняков Вячеслав Леонидович</dc:creator>
  <cp:keywords/>
  <dc:description/>
  <cp:lastModifiedBy>Пользователь Windows</cp:lastModifiedBy>
  <cp:lastPrinted>2017-01-17T06:21:43Z</cp:lastPrinted>
  <dcterms:created xsi:type="dcterms:W3CDTF">2016-02-24T06:04:12Z</dcterms:created>
  <dcterms:modified xsi:type="dcterms:W3CDTF">2019-08-21T16:36:44Z</dcterms:modified>
  <cp:category/>
  <cp:version/>
  <cp:contentType/>
  <cp:contentStatus/>
</cp:coreProperties>
</file>