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<sst xmlns="http://schemas.openxmlformats.org/spreadsheetml/2006/main" count="64" uniqueCount="59">
  <si>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 xml:space="preserve">Ведомость № </t>
  </si>
  <si>
    <t>Фамилия</t>
  </si>
  <si>
    <t>№ участка</t>
  </si>
  <si>
    <t>показания счетикаТ1</t>
  </si>
  <si>
    <t>показания счетикаТ2</t>
  </si>
  <si>
    <t>израсхо-довано КВТ</t>
  </si>
  <si>
    <t>тариф</t>
  </si>
  <si>
    <t>% потерь</t>
  </si>
  <si>
    <t>потребл.кВт с потерями</t>
  </si>
  <si>
    <t>Т1 +  Т2</t>
  </si>
  <si>
    <t>Сумма к оплате</t>
  </si>
  <si>
    <t xml:space="preserve">последние </t>
  </si>
  <si>
    <t xml:space="preserve">пред-щие 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</si>
  <si>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</si>
  <si>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</si>
  <si>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</si>
  <si>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</si>
  <si>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</si>
  <si>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</si>
  <si>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 Владимир Петрович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</si>
  <si>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</si>
  <si>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</si>
  <si>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</si>
  <si>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</si>
  <si>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</si>
  <si>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</si>
  <si>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</si>
  <si>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</si>
  <si>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</si>
  <si>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</si>
  <si>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</si>
  <si>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</si>
  <si>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</si>
  <si>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</si>
  <si>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</si>
  <si>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Валеотевич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</si>
  <si>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</si>
  <si>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</si>
  <si>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</si>
  <si>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</si>
  <si>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Николай Михайлович</t>
  </si>
  <si>
    <t>Влащик Вера Семеновна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</si>
  <si>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</si>
  <si>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</si>
  <si>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</si>
  <si>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</si>
  <si>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</si>
  <si>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</si>
  <si>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</si>
  <si>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</si>
  <si>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</si>
  <si>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</si>
  <si>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</si>
  <si>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</si>
  <si>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</si>
  <si>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Куцин Александр Андреевич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</si>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</sst>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&quot;р.&quot;"/>
    <numFmt numFmtId="167" formatCode="0.0"/>
    <numFmt numFmtId="168" formatCode="000000.00"/>
    <numFmt numFmtId="169" formatCode="#,##0.00_р_."/>
    <numFmt numFmtId="170" formatCode="0000.00"/>
    <numFmt numFmtId="171" formatCode="0000.0"/>
  </numFmts>
  <fonts count="10">
    <font>
      <sz val="10"/>
      <name val="Arial Cyr"/>
      <family val="0"/>
    </font>
    <font>
      <b/>
      <sz val="10"/>
      <name val="Courier"/>
      <family val="1"/>
    </font>
    <font>
      <sz val="10"/>
      <name val="Courier"/>
      <family val="1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Courier"/>
      <family val="1"/>
    </font>
    <font>
      <b/>
      <sz val="10"/>
      <color indexed="48"/>
      <name val="Courier"/>
      <family val="1"/>
    </font>
    <font>
      <b/>
      <sz val="10"/>
      <color indexed="10"/>
      <name val="Courier"/>
      <family val="1"/>
    </font>
    <font>
      <sz val="10"/>
      <color indexed="10"/>
      <name val="Courie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2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67" fontId="8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1">
      <selection activeCell="A1" sqref="A1:IV16384"/>
    </sheetView>
  </sheetViews>
  <sheetFormatPr defaultColWidth="9.00390625" defaultRowHeight="12.75" customHeight="1"/>
  <cols>
    <col min="1" max="1" width="21.125" style="49" customWidth="1"/>
    <col min="2" max="2" width="5.125" style="49" customWidth="1"/>
    <col min="3" max="3" width="12.125" style="70" customWidth="1"/>
    <col min="4" max="5" width="11.375" style="75" customWidth="1"/>
    <col min="6" max="6" width="11.125" style="75" customWidth="1"/>
    <col min="7" max="7" width="9.25390625" style="71" customWidth="1"/>
    <col min="8" max="8" width="9.625" style="72" customWidth="1"/>
    <col min="9" max="9" width="8.375" style="80" customWidth="1"/>
    <col min="10" max="10" width="10.00390625" style="8" customWidth="1"/>
    <col min="11" max="11" width="7.375" style="8" customWidth="1"/>
    <col min="12" max="12" width="13.75390625" style="9" customWidth="1"/>
    <col min="13" max="14" width="9.125" style="9" customWidth="1"/>
    <col min="15" max="15" width="8.125" style="9" customWidth="1"/>
    <col min="16" max="17" width="9.125" style="9" customWidth="1"/>
    <col min="18" max="16384" width="9.125" style="49" customWidth="1"/>
  </cols>
  <sheetData>
    <row r="1" spans="1:17" s="11" customFormat="1" ht="29.25" customHeight="1" thickBot="1">
      <c r="A1" s="1">
        <v>42602</v>
      </c>
      <c r="B1" s="2" t="s">
        <v>0</v>
      </c>
      <c r="C1" s="2"/>
      <c r="D1" s="2"/>
      <c r="E1" s="3">
        <v>8</v>
      </c>
      <c r="F1" s="3"/>
      <c r="G1" s="4"/>
      <c r="H1" s="5"/>
      <c r="I1" s="6"/>
      <c r="J1" s="7"/>
      <c r="K1" s="8"/>
      <c r="L1" s="9"/>
      <c r="M1" s="9"/>
      <c r="N1" s="9"/>
      <c r="O1" s="9"/>
      <c r="P1" s="9"/>
      <c r="Q1" s="10"/>
    </row>
    <row r="2" spans="1:17" s="20" customFormat="1" ht="12.75" customHeight="1">
      <c r="A2" s="12" t="s">
        <v>1</v>
      </c>
      <c r="B2" s="13" t="s">
        <v>2</v>
      </c>
      <c r="C2" s="14" t="s">
        <v>3</v>
      </c>
      <c r="D2" s="14"/>
      <c r="E2" s="14" t="s">
        <v>4</v>
      </c>
      <c r="F2" s="14"/>
      <c r="G2" s="15" t="s">
        <v>5</v>
      </c>
      <c r="H2" s="16" t="s">
        <v>6</v>
      </c>
      <c r="I2" s="17" t="s">
        <v>7</v>
      </c>
      <c r="J2" s="13" t="s">
        <v>8</v>
      </c>
      <c r="K2" s="13" t="s">
        <v>9</v>
      </c>
      <c r="L2" s="18" t="s">
        <v>10</v>
      </c>
      <c r="M2" s="19"/>
      <c r="N2" s="19"/>
      <c r="O2" s="19"/>
      <c r="P2" s="19"/>
      <c r="Q2" s="19"/>
    </row>
    <row r="3" spans="1:17" s="20" customFormat="1" ht="21" customHeight="1" thickBot="1">
      <c r="A3" s="21"/>
      <c r="B3" s="22"/>
      <c r="C3" s="23" t="s">
        <v>11</v>
      </c>
      <c r="D3" s="24" t="s">
        <v>12</v>
      </c>
      <c r="E3" s="23" t="s">
        <v>11</v>
      </c>
      <c r="F3" s="24" t="s">
        <v>12</v>
      </c>
      <c r="G3" s="25"/>
      <c r="H3" s="26"/>
      <c r="I3" s="27"/>
      <c r="J3" s="22"/>
      <c r="K3" s="22"/>
      <c r="L3" s="28"/>
      <c r="M3" s="19"/>
      <c r="N3" s="19"/>
      <c r="O3" s="19"/>
      <c r="P3" s="19"/>
      <c r="Q3" s="19"/>
    </row>
    <row r="4" spans="1:17" s="20" customFormat="1" ht="10.5" customHeight="1" thickTop="1">
      <c r="A4" s="29"/>
      <c r="B4" s="30"/>
      <c r="C4" s="31"/>
      <c r="D4" s="32"/>
      <c r="E4" s="31"/>
      <c r="F4" s="32"/>
      <c r="G4" s="33"/>
      <c r="H4" s="34"/>
      <c r="I4" s="35"/>
      <c r="J4" s="30"/>
      <c r="K4" s="30"/>
      <c r="L4" s="36"/>
      <c r="M4" s="19"/>
      <c r="N4" s="19"/>
      <c r="O4" s="19"/>
      <c r="P4" s="19"/>
      <c r="Q4" s="19"/>
    </row>
    <row r="5" spans="1:16" ht="12.75" customHeight="1">
      <c r="A5" s="37" t="s">
        <v>13</v>
      </c>
      <c r="B5" s="38">
        <v>5</v>
      </c>
      <c r="C5" s="39">
        <v>2161</v>
      </c>
      <c r="D5" s="39">
        <v>2025</v>
      </c>
      <c r="E5" s="40"/>
      <c r="F5" s="41"/>
      <c r="G5" s="42">
        <f>+C5-D5</f>
        <v>136</v>
      </c>
      <c r="H5" s="43">
        <v>3.87</v>
      </c>
      <c r="I5" s="44">
        <v>1.05</v>
      </c>
      <c r="J5" s="45">
        <f>G5*I5</f>
        <v>142.8</v>
      </c>
      <c r="K5" s="45">
        <f>J5+J6</f>
        <v>246.75</v>
      </c>
      <c r="L5" s="46">
        <f>(J5*H5)+(J6*H6)</f>
        <v>695.0475000000001</v>
      </c>
      <c r="M5" s="47"/>
      <c r="N5" s="47"/>
      <c r="O5" s="48"/>
      <c r="P5" s="48"/>
    </row>
    <row r="6" spans="1:15" ht="12.75" customHeight="1">
      <c r="A6" s="37"/>
      <c r="B6" s="38"/>
      <c r="C6" s="39"/>
      <c r="D6" s="39"/>
      <c r="E6" s="39">
        <v>1357</v>
      </c>
      <c r="F6" s="39">
        <v>1258</v>
      </c>
      <c r="G6" s="42">
        <f>+E6-F6</f>
        <v>99</v>
      </c>
      <c r="H6" s="43">
        <v>1.37</v>
      </c>
      <c r="I6" s="44">
        <v>1.05</v>
      </c>
      <c r="J6" s="45">
        <f aca="true" t="shared" si="0" ref="J6:J69">G6*I6</f>
        <v>103.95</v>
      </c>
      <c r="K6" s="50"/>
      <c r="L6" s="51"/>
      <c r="M6" s="47"/>
      <c r="N6" s="47"/>
      <c r="O6" s="48"/>
    </row>
    <row r="7" spans="1:16" ht="12.75" customHeight="1">
      <c r="A7" s="37" t="s">
        <v>14</v>
      </c>
      <c r="B7" s="38">
        <v>46</v>
      </c>
      <c r="C7" s="39">
        <v>30104</v>
      </c>
      <c r="D7" s="39">
        <v>30026</v>
      </c>
      <c r="E7" s="39"/>
      <c r="F7" s="39"/>
      <c r="G7" s="42">
        <f>+C7-D7</f>
        <v>78</v>
      </c>
      <c r="H7" s="43">
        <v>3.87</v>
      </c>
      <c r="I7" s="44">
        <v>1.05</v>
      </c>
      <c r="J7" s="45">
        <f t="shared" si="0"/>
        <v>81.9</v>
      </c>
      <c r="K7" s="45">
        <f>J7+J8</f>
        <v>110.25</v>
      </c>
      <c r="L7" s="46">
        <f>(J7*H7)+(J8*H8)</f>
        <v>355.7925</v>
      </c>
      <c r="M7" s="47"/>
      <c r="N7" s="47"/>
      <c r="O7" s="48"/>
      <c r="P7" s="48"/>
    </row>
    <row r="8" spans="1:16" ht="12.75" customHeight="1">
      <c r="A8" s="37"/>
      <c r="B8" s="38"/>
      <c r="C8" s="39"/>
      <c r="D8" s="39"/>
      <c r="E8" s="39">
        <v>18097</v>
      </c>
      <c r="F8" s="39">
        <v>18070</v>
      </c>
      <c r="G8" s="42">
        <f>+E8-F8</f>
        <v>27</v>
      </c>
      <c r="H8" s="43">
        <v>1.37</v>
      </c>
      <c r="I8" s="44">
        <v>1.05</v>
      </c>
      <c r="J8" s="45">
        <f t="shared" si="0"/>
        <v>28.35</v>
      </c>
      <c r="K8" s="50"/>
      <c r="L8" s="51"/>
      <c r="M8" s="47"/>
      <c r="N8" s="47"/>
      <c r="O8" s="48"/>
      <c r="P8" s="48"/>
    </row>
    <row r="9" spans="1:16" ht="12.75" customHeight="1">
      <c r="A9" s="37" t="s">
        <v>15</v>
      </c>
      <c r="B9" s="38">
        <v>51</v>
      </c>
      <c r="C9" s="39">
        <v>99476</v>
      </c>
      <c r="D9" s="39">
        <v>98218</v>
      </c>
      <c r="E9" s="39"/>
      <c r="F9" s="39"/>
      <c r="G9" s="42">
        <f>+C9-D9</f>
        <v>1258</v>
      </c>
      <c r="H9" s="43">
        <v>3.87</v>
      </c>
      <c r="I9" s="44">
        <v>1.05</v>
      </c>
      <c r="J9" s="45">
        <f t="shared" si="0"/>
        <v>1320.9</v>
      </c>
      <c r="K9" s="45">
        <f>J9+J10</f>
        <v>1879.5</v>
      </c>
      <c r="L9" s="46">
        <f>(J9*H9)+(J10*H10)</f>
        <v>5877.165000000001</v>
      </c>
      <c r="M9" s="47"/>
      <c r="N9" s="47"/>
      <c r="O9" s="48"/>
      <c r="P9" s="48"/>
    </row>
    <row r="10" spans="1:16" ht="12.75" customHeight="1">
      <c r="A10" s="37"/>
      <c r="B10" s="38"/>
      <c r="C10" s="39"/>
      <c r="D10" s="39"/>
      <c r="E10" s="39">
        <v>49192</v>
      </c>
      <c r="F10" s="39">
        <v>48660</v>
      </c>
      <c r="G10" s="42">
        <f>+E10-F10</f>
        <v>532</v>
      </c>
      <c r="H10" s="43">
        <v>1.37</v>
      </c>
      <c r="I10" s="44">
        <v>1.05</v>
      </c>
      <c r="J10" s="45">
        <f t="shared" si="0"/>
        <v>558.6</v>
      </c>
      <c r="K10" s="50"/>
      <c r="L10" s="51"/>
      <c r="M10" s="47"/>
      <c r="N10" s="47"/>
      <c r="O10" s="48"/>
      <c r="P10" s="48"/>
    </row>
    <row r="11" spans="1:16" ht="12.75" customHeight="1">
      <c r="A11" s="37" t="s">
        <v>16</v>
      </c>
      <c r="B11" s="38">
        <v>77</v>
      </c>
      <c r="C11" s="39">
        <v>10616</v>
      </c>
      <c r="D11" s="39">
        <v>10511</v>
      </c>
      <c r="E11" s="39"/>
      <c r="F11" s="39"/>
      <c r="G11" s="52">
        <f>+C11-D11</f>
        <v>105</v>
      </c>
      <c r="H11" s="53">
        <v>5.53</v>
      </c>
      <c r="I11" s="44">
        <v>1.05</v>
      </c>
      <c r="J11" s="45">
        <f t="shared" si="0"/>
        <v>110.25</v>
      </c>
      <c r="K11" s="45">
        <f>J11+J12</f>
        <v>150.15</v>
      </c>
      <c r="L11" s="46">
        <f>(J11*H11)+(J12*H12)</f>
        <v>687.4875</v>
      </c>
      <c r="M11" s="47"/>
      <c r="N11" s="47"/>
      <c r="O11" s="48"/>
      <c r="P11" s="48"/>
    </row>
    <row r="12" spans="1:16" ht="12.75" customHeight="1">
      <c r="A12" s="37"/>
      <c r="B12" s="38"/>
      <c r="C12" s="39"/>
      <c r="D12" s="39"/>
      <c r="E12" s="39">
        <v>4750</v>
      </c>
      <c r="F12" s="39">
        <v>4712</v>
      </c>
      <c r="G12" s="42">
        <f>+E12-F12</f>
        <v>38</v>
      </c>
      <c r="H12" s="53">
        <v>1.95</v>
      </c>
      <c r="I12" s="44">
        <v>1.05</v>
      </c>
      <c r="J12" s="45">
        <f t="shared" si="0"/>
        <v>39.9</v>
      </c>
      <c r="K12" s="50"/>
      <c r="L12" s="51"/>
      <c r="M12" s="47"/>
      <c r="N12" s="47"/>
      <c r="O12" s="48"/>
      <c r="P12" s="48"/>
    </row>
    <row r="13" spans="1:16" ht="12.75" customHeight="1">
      <c r="A13" s="37" t="s">
        <v>17</v>
      </c>
      <c r="B13" s="38">
        <v>78</v>
      </c>
      <c r="C13" s="39">
        <v>53657</v>
      </c>
      <c r="D13" s="39">
        <v>53400</v>
      </c>
      <c r="E13" s="39"/>
      <c r="F13" s="39"/>
      <c r="G13" s="42">
        <f>+C13-D13</f>
        <v>257</v>
      </c>
      <c r="H13" s="53">
        <v>5.53</v>
      </c>
      <c r="I13" s="44">
        <v>1.05</v>
      </c>
      <c r="J13" s="45">
        <f t="shared" si="0"/>
        <v>269.85</v>
      </c>
      <c r="K13" s="45">
        <f>J13+J14</f>
        <v>320.25</v>
      </c>
      <c r="L13" s="46">
        <f>(J13*H13)+(J14*H14)</f>
        <v>1590.5505</v>
      </c>
      <c r="M13" s="47"/>
      <c r="N13" s="47"/>
      <c r="O13" s="48"/>
      <c r="P13" s="48"/>
    </row>
    <row r="14" spans="1:16" ht="12.75" customHeight="1">
      <c r="A14" s="37"/>
      <c r="B14" s="38"/>
      <c r="C14" s="39"/>
      <c r="D14" s="39"/>
      <c r="E14" s="39">
        <v>30076</v>
      </c>
      <c r="F14" s="39">
        <v>30028</v>
      </c>
      <c r="G14" s="42">
        <f>+E14-F14</f>
        <v>48</v>
      </c>
      <c r="H14" s="53">
        <v>1.95</v>
      </c>
      <c r="I14" s="44">
        <v>1.05</v>
      </c>
      <c r="J14" s="45">
        <f t="shared" si="0"/>
        <v>50.400000000000006</v>
      </c>
      <c r="K14" s="50"/>
      <c r="L14" s="51"/>
      <c r="M14" s="47"/>
      <c r="N14" s="47"/>
      <c r="O14" s="48"/>
      <c r="P14" s="48"/>
    </row>
    <row r="15" spans="1:16" ht="12.75" customHeight="1">
      <c r="A15" s="37" t="s">
        <v>18</v>
      </c>
      <c r="B15" s="38">
        <v>82</v>
      </c>
      <c r="C15" s="39">
        <v>5926</v>
      </c>
      <c r="D15" s="39">
        <v>5804</v>
      </c>
      <c r="E15" s="39"/>
      <c r="F15" s="39"/>
      <c r="G15" s="42">
        <f>+C15-D15</f>
        <v>122</v>
      </c>
      <c r="H15" s="53">
        <v>5.53</v>
      </c>
      <c r="I15" s="44">
        <v>1.05</v>
      </c>
      <c r="J15" s="45">
        <f t="shared" si="0"/>
        <v>128.1</v>
      </c>
      <c r="K15" s="45">
        <f>J15+J16</f>
        <v>163.8</v>
      </c>
      <c r="L15" s="46">
        <f>(J15*H15)+(J16*H16)</f>
        <v>778.008</v>
      </c>
      <c r="M15" s="47"/>
      <c r="N15" s="47"/>
      <c r="O15" s="48"/>
      <c r="P15" s="48"/>
    </row>
    <row r="16" spans="1:16" ht="12.75" customHeight="1">
      <c r="A16" s="37"/>
      <c r="B16" s="38"/>
      <c r="C16" s="39"/>
      <c r="D16" s="39"/>
      <c r="E16" s="39">
        <v>2520</v>
      </c>
      <c r="F16" s="39">
        <v>2486</v>
      </c>
      <c r="G16" s="42">
        <f>+E16-F16</f>
        <v>34</v>
      </c>
      <c r="H16" s="53">
        <v>1.95</v>
      </c>
      <c r="I16" s="44">
        <v>1.05</v>
      </c>
      <c r="J16" s="45">
        <f t="shared" si="0"/>
        <v>35.7</v>
      </c>
      <c r="K16" s="50"/>
      <c r="L16" s="51"/>
      <c r="M16" s="47"/>
      <c r="N16" s="47"/>
      <c r="O16" s="48"/>
      <c r="P16" s="48"/>
    </row>
    <row r="17" spans="1:16" ht="12.75" customHeight="1">
      <c r="A17" s="37" t="s">
        <v>19</v>
      </c>
      <c r="B17" s="38">
        <v>91</v>
      </c>
      <c r="C17" s="39">
        <v>1097</v>
      </c>
      <c r="D17" s="39">
        <v>966</v>
      </c>
      <c r="E17" s="39"/>
      <c r="F17" s="39"/>
      <c r="G17" s="42">
        <f>+C17-D17</f>
        <v>131</v>
      </c>
      <c r="H17" s="53">
        <v>5.53</v>
      </c>
      <c r="I17" s="44">
        <v>1.05</v>
      </c>
      <c r="J17" s="45">
        <f t="shared" si="0"/>
        <v>137.55</v>
      </c>
      <c r="K17" s="45">
        <f>J17+J18</f>
        <v>211.05</v>
      </c>
      <c r="L17" s="46">
        <f>(J17*H17)+(J18*H18)</f>
        <v>903.9765</v>
      </c>
      <c r="M17" s="47"/>
      <c r="N17" s="47"/>
      <c r="O17" s="48"/>
      <c r="P17" s="48"/>
    </row>
    <row r="18" spans="1:16" ht="12.75" customHeight="1">
      <c r="A18" s="37"/>
      <c r="B18" s="38"/>
      <c r="C18" s="39"/>
      <c r="D18" s="39"/>
      <c r="E18" s="39">
        <v>636</v>
      </c>
      <c r="F18" s="39">
        <v>566</v>
      </c>
      <c r="G18" s="42">
        <f>+E18-F18</f>
        <v>70</v>
      </c>
      <c r="H18" s="53">
        <v>1.95</v>
      </c>
      <c r="I18" s="44">
        <v>1.05</v>
      </c>
      <c r="J18" s="45">
        <f t="shared" si="0"/>
        <v>73.5</v>
      </c>
      <c r="K18" s="50"/>
      <c r="L18" s="51"/>
      <c r="M18" s="47"/>
      <c r="N18" s="47"/>
      <c r="O18" s="48"/>
      <c r="P18" s="48"/>
    </row>
    <row r="19" spans="1:16" ht="12.75" customHeight="1">
      <c r="A19" s="37" t="s">
        <v>20</v>
      </c>
      <c r="B19" s="38">
        <v>92</v>
      </c>
      <c r="C19" s="39">
        <v>63299</v>
      </c>
      <c r="D19" s="39">
        <v>62951</v>
      </c>
      <c r="E19" s="39"/>
      <c r="F19" s="39"/>
      <c r="G19" s="42">
        <f>+C19-D19</f>
        <v>348</v>
      </c>
      <c r="H19" s="43">
        <v>3.87</v>
      </c>
      <c r="I19" s="44">
        <v>1.05</v>
      </c>
      <c r="J19" s="45">
        <f t="shared" si="0"/>
        <v>365.40000000000003</v>
      </c>
      <c r="K19" s="45">
        <f>J19+J20</f>
        <v>506.1</v>
      </c>
      <c r="L19" s="46">
        <f>(J19*H19)+(J20*H20)</f>
        <v>1606.8570000000002</v>
      </c>
      <c r="M19" s="47"/>
      <c r="N19" s="47"/>
      <c r="O19" s="48"/>
      <c r="P19" s="48"/>
    </row>
    <row r="20" spans="1:16" ht="12.75" customHeight="1">
      <c r="A20" s="37"/>
      <c r="B20" s="38"/>
      <c r="C20" s="39"/>
      <c r="D20" s="39"/>
      <c r="E20" s="39">
        <v>37740</v>
      </c>
      <c r="F20" s="39">
        <v>37606</v>
      </c>
      <c r="G20" s="42">
        <f>+E20-F20</f>
        <v>134</v>
      </c>
      <c r="H20" s="43">
        <v>1.37</v>
      </c>
      <c r="I20" s="44">
        <v>1.05</v>
      </c>
      <c r="J20" s="45">
        <f t="shared" si="0"/>
        <v>140.70000000000002</v>
      </c>
      <c r="K20" s="50"/>
      <c r="L20" s="51"/>
      <c r="M20" s="47"/>
      <c r="N20" s="47"/>
      <c r="O20" s="48"/>
      <c r="P20" s="48"/>
    </row>
    <row r="21" spans="1:16" ht="12.75" customHeight="1">
      <c r="A21" s="37" t="s">
        <v>21</v>
      </c>
      <c r="B21" s="38">
        <v>93</v>
      </c>
      <c r="C21" s="39">
        <v>122720</v>
      </c>
      <c r="D21" s="39">
        <v>122251</v>
      </c>
      <c r="E21" s="39"/>
      <c r="F21" s="39"/>
      <c r="G21" s="42">
        <f>+C21-D21</f>
        <v>469</v>
      </c>
      <c r="H21" s="43">
        <v>3.87</v>
      </c>
      <c r="I21" s="44">
        <v>1.05</v>
      </c>
      <c r="J21" s="45">
        <f t="shared" si="0"/>
        <v>492.45000000000005</v>
      </c>
      <c r="K21" s="45">
        <f>J21+J22</f>
        <v>781.2</v>
      </c>
      <c r="L21" s="46">
        <f>(J21*H21)+(J22*H22)</f>
        <v>2301.369</v>
      </c>
      <c r="M21" s="47"/>
      <c r="N21" s="47"/>
      <c r="O21" s="48"/>
      <c r="P21" s="48"/>
    </row>
    <row r="22" spans="1:16" ht="12.75" customHeight="1">
      <c r="A22" s="37"/>
      <c r="B22" s="38"/>
      <c r="C22" s="39"/>
      <c r="D22" s="39"/>
      <c r="E22" s="39">
        <v>76540</v>
      </c>
      <c r="F22" s="39">
        <v>76265</v>
      </c>
      <c r="G22" s="42">
        <f>+E22-F22</f>
        <v>275</v>
      </c>
      <c r="H22" s="43">
        <v>1.37</v>
      </c>
      <c r="I22" s="44">
        <v>1.05</v>
      </c>
      <c r="J22" s="45">
        <f t="shared" si="0"/>
        <v>288.75</v>
      </c>
      <c r="K22" s="50"/>
      <c r="L22" s="51"/>
      <c r="M22" s="47"/>
      <c r="N22" s="47"/>
      <c r="O22" s="48"/>
      <c r="P22" s="48"/>
    </row>
    <row r="23" spans="1:16" ht="12.75" customHeight="1">
      <c r="A23" s="37" t="s">
        <v>22</v>
      </c>
      <c r="B23" s="38">
        <v>95</v>
      </c>
      <c r="C23" s="39">
        <v>957</v>
      </c>
      <c r="D23" s="39">
        <v>891</v>
      </c>
      <c r="E23" s="39"/>
      <c r="F23" s="39"/>
      <c r="G23" s="42">
        <f>+C23-D23</f>
        <v>66</v>
      </c>
      <c r="H23" s="53">
        <v>5.53</v>
      </c>
      <c r="I23" s="44">
        <v>1.05</v>
      </c>
      <c r="J23" s="45">
        <f t="shared" si="0"/>
        <v>69.3</v>
      </c>
      <c r="K23" s="45">
        <f>J23+J24</f>
        <v>78.75</v>
      </c>
      <c r="L23" s="46">
        <f>(J23*H23)+(J24*H24)</f>
        <v>401.6565</v>
      </c>
      <c r="M23" s="47"/>
      <c r="N23" s="47"/>
      <c r="O23" s="48"/>
      <c r="P23" s="48"/>
    </row>
    <row r="24" spans="1:16" ht="12.75" customHeight="1">
      <c r="A24" s="37"/>
      <c r="B24" s="38"/>
      <c r="C24" s="39"/>
      <c r="D24" s="39"/>
      <c r="E24" s="39">
        <v>296</v>
      </c>
      <c r="F24" s="39">
        <v>287</v>
      </c>
      <c r="G24" s="42">
        <f>+E24-F24</f>
        <v>9</v>
      </c>
      <c r="H24" s="53">
        <v>1.95</v>
      </c>
      <c r="I24" s="44">
        <v>1.05</v>
      </c>
      <c r="J24" s="45">
        <f t="shared" si="0"/>
        <v>9.450000000000001</v>
      </c>
      <c r="K24" s="50"/>
      <c r="L24" s="51"/>
      <c r="M24" s="47"/>
      <c r="N24" s="47"/>
      <c r="O24" s="48"/>
      <c r="P24" s="48"/>
    </row>
    <row r="25" spans="1:16" ht="12.75" customHeight="1">
      <c r="A25" s="37" t="s">
        <v>23</v>
      </c>
      <c r="B25" s="38">
        <v>96</v>
      </c>
      <c r="C25" s="39">
        <v>6201</v>
      </c>
      <c r="D25" s="39">
        <v>5999</v>
      </c>
      <c r="E25" s="39"/>
      <c r="F25" s="39"/>
      <c r="G25" s="42">
        <f>+C25-D25</f>
        <v>202</v>
      </c>
      <c r="H25" s="43">
        <v>3.87</v>
      </c>
      <c r="I25" s="44">
        <v>1.05</v>
      </c>
      <c r="J25" s="45">
        <f t="shared" si="0"/>
        <v>212.10000000000002</v>
      </c>
      <c r="K25" s="45">
        <f>J25+J26</f>
        <v>277.20000000000005</v>
      </c>
      <c r="L25" s="46">
        <f>(J25*H25)+(J26*H26)</f>
        <v>910.0140000000001</v>
      </c>
      <c r="M25" s="47"/>
      <c r="N25" s="47"/>
      <c r="O25" s="48"/>
      <c r="P25" s="48"/>
    </row>
    <row r="26" spans="1:16" ht="12.75" customHeight="1">
      <c r="A26" s="37"/>
      <c r="B26" s="38"/>
      <c r="C26" s="39"/>
      <c r="D26" s="39"/>
      <c r="E26" s="39">
        <v>3193</v>
      </c>
      <c r="F26" s="39">
        <v>3131</v>
      </c>
      <c r="G26" s="42">
        <f>+E26-F26</f>
        <v>62</v>
      </c>
      <c r="H26" s="43">
        <v>1.37</v>
      </c>
      <c r="I26" s="44">
        <v>1.05</v>
      </c>
      <c r="J26" s="45">
        <f t="shared" si="0"/>
        <v>65.10000000000001</v>
      </c>
      <c r="K26" s="50"/>
      <c r="L26" s="51"/>
      <c r="M26" s="47"/>
      <c r="N26" s="47"/>
      <c r="O26" s="48"/>
      <c r="P26" s="48"/>
    </row>
    <row r="27" spans="1:16" ht="12.75" customHeight="1">
      <c r="A27" s="37" t="s">
        <v>24</v>
      </c>
      <c r="B27" s="38">
        <v>97</v>
      </c>
      <c r="C27" s="39">
        <v>43840</v>
      </c>
      <c r="D27" s="39">
        <v>43385</v>
      </c>
      <c r="E27" s="39"/>
      <c r="F27" s="39"/>
      <c r="G27" s="42">
        <f>+C27-D27</f>
        <v>455</v>
      </c>
      <c r="H27" s="43">
        <v>3.87</v>
      </c>
      <c r="I27" s="44">
        <v>1.05</v>
      </c>
      <c r="J27" s="45">
        <f t="shared" si="0"/>
        <v>477.75</v>
      </c>
      <c r="K27" s="45">
        <f>J27+J28</f>
        <v>560.7</v>
      </c>
      <c r="L27" s="46">
        <f>(J27*H27)+(J28*H28)</f>
        <v>1962.534</v>
      </c>
      <c r="M27" s="47"/>
      <c r="N27" s="47"/>
      <c r="O27" s="48"/>
      <c r="P27" s="48"/>
    </row>
    <row r="28" spans="1:16" ht="12.75" customHeight="1">
      <c r="A28" s="37"/>
      <c r="B28" s="38"/>
      <c r="C28" s="39"/>
      <c r="D28" s="39"/>
      <c r="E28" s="39">
        <v>22625</v>
      </c>
      <c r="F28" s="39">
        <v>22546</v>
      </c>
      <c r="G28" s="42">
        <f>+E28-F28</f>
        <v>79</v>
      </c>
      <c r="H28" s="43">
        <v>1.37</v>
      </c>
      <c r="I28" s="44">
        <v>1.05</v>
      </c>
      <c r="J28" s="45">
        <f t="shared" si="0"/>
        <v>82.95</v>
      </c>
      <c r="K28" s="50"/>
      <c r="L28" s="51"/>
      <c r="M28" s="47"/>
      <c r="N28" s="47"/>
      <c r="O28" s="48"/>
      <c r="P28" s="48"/>
    </row>
    <row r="29" spans="1:16" ht="12.75" customHeight="1">
      <c r="A29" s="37" t="s">
        <v>25</v>
      </c>
      <c r="B29" s="38">
        <v>100</v>
      </c>
      <c r="C29" s="39">
        <v>5555</v>
      </c>
      <c r="D29" s="39">
        <v>5373</v>
      </c>
      <c r="E29" s="39"/>
      <c r="F29" s="39"/>
      <c r="G29" s="42">
        <f>+C29-D29</f>
        <v>182</v>
      </c>
      <c r="H29" s="43">
        <v>3.87</v>
      </c>
      <c r="I29" s="44">
        <v>1.05</v>
      </c>
      <c r="J29" s="45">
        <f t="shared" si="0"/>
        <v>191.1</v>
      </c>
      <c r="K29" s="45">
        <f>J29+J30</f>
        <v>240.45</v>
      </c>
      <c r="L29" s="46">
        <f>(J29*H29)+(J30*H30)</f>
        <v>807.1665</v>
      </c>
      <c r="M29" s="47"/>
      <c r="N29" s="47"/>
      <c r="O29" s="48"/>
      <c r="P29" s="48"/>
    </row>
    <row r="30" spans="1:16" ht="12.75" customHeight="1">
      <c r="A30" s="37"/>
      <c r="B30" s="38"/>
      <c r="C30" s="39"/>
      <c r="D30" s="39"/>
      <c r="E30" s="39">
        <v>1854</v>
      </c>
      <c r="F30" s="39">
        <v>1807</v>
      </c>
      <c r="G30" s="42">
        <f>+E30-F30</f>
        <v>47</v>
      </c>
      <c r="H30" s="43">
        <v>1.37</v>
      </c>
      <c r="I30" s="44">
        <v>1.05</v>
      </c>
      <c r="J30" s="45">
        <f t="shared" si="0"/>
        <v>49.35</v>
      </c>
      <c r="K30" s="50"/>
      <c r="L30" s="51"/>
      <c r="M30" s="47"/>
      <c r="N30" s="47"/>
      <c r="O30" s="48"/>
      <c r="P30" s="48"/>
    </row>
    <row r="31" spans="1:16" ht="12.75" customHeight="1">
      <c r="A31" s="37" t="s">
        <v>26</v>
      </c>
      <c r="B31" s="38">
        <v>119</v>
      </c>
      <c r="C31" s="39">
        <f>973+4306</f>
        <v>5279</v>
      </c>
      <c r="D31" s="39">
        <f>4080+919</f>
        <v>4999</v>
      </c>
      <c r="E31" s="39"/>
      <c r="F31" s="39"/>
      <c r="G31" s="42">
        <f>+C31-D31</f>
        <v>280</v>
      </c>
      <c r="H31" s="43">
        <v>3.37</v>
      </c>
      <c r="I31" s="44">
        <v>1.05</v>
      </c>
      <c r="J31" s="45">
        <f t="shared" si="0"/>
        <v>294</v>
      </c>
      <c r="K31" s="45">
        <f>J31+J32</f>
        <v>294</v>
      </c>
      <c r="L31" s="46">
        <f>(J31*H31)+(J32*H32)</f>
        <v>990.7800000000001</v>
      </c>
      <c r="M31" s="47"/>
      <c r="N31" s="47"/>
      <c r="O31" s="48"/>
      <c r="P31" s="48"/>
    </row>
    <row r="32" spans="1:16" ht="12.75" customHeight="1">
      <c r="A32" s="37"/>
      <c r="B32" s="38"/>
      <c r="C32" s="39"/>
      <c r="D32" s="39"/>
      <c r="E32" s="39">
        <v>0</v>
      </c>
      <c r="F32" s="39">
        <v>0</v>
      </c>
      <c r="G32" s="42">
        <f>+E32-F32</f>
        <v>0</v>
      </c>
      <c r="H32" s="43"/>
      <c r="I32" s="44"/>
      <c r="J32" s="45">
        <f t="shared" si="0"/>
        <v>0</v>
      </c>
      <c r="K32" s="50"/>
      <c r="L32" s="51"/>
      <c r="M32" s="47"/>
      <c r="N32" s="47"/>
      <c r="O32" s="48"/>
      <c r="P32" s="48"/>
    </row>
    <row r="33" spans="1:16" ht="12.75" customHeight="1">
      <c r="A33" s="37" t="s">
        <v>27</v>
      </c>
      <c r="B33" s="38">
        <v>121</v>
      </c>
      <c r="C33" s="39">
        <f>6882+3231</f>
        <v>10113</v>
      </c>
      <c r="D33" s="39">
        <f>3195+6783</f>
        <v>9978</v>
      </c>
      <c r="E33" s="39"/>
      <c r="F33" s="39"/>
      <c r="G33" s="42">
        <f>+C33-D33</f>
        <v>135</v>
      </c>
      <c r="H33" s="43">
        <v>4.81</v>
      </c>
      <c r="I33" s="44">
        <v>1.05</v>
      </c>
      <c r="J33" s="45">
        <f t="shared" si="0"/>
        <v>141.75</v>
      </c>
      <c r="K33" s="45">
        <f>J33+J34</f>
        <v>141.75</v>
      </c>
      <c r="L33" s="46">
        <f>(J33*H33)+(J34*H34)</f>
        <v>681.8175</v>
      </c>
      <c r="M33" s="47"/>
      <c r="N33" s="47"/>
      <c r="O33" s="48"/>
      <c r="P33" s="48"/>
    </row>
    <row r="34" spans="1:16" ht="12.75" customHeight="1">
      <c r="A34" s="37"/>
      <c r="B34" s="38"/>
      <c r="C34" s="39"/>
      <c r="D34" s="39"/>
      <c r="E34" s="39">
        <v>0</v>
      </c>
      <c r="F34" s="39">
        <v>0</v>
      </c>
      <c r="G34" s="42">
        <f>+E34-F34</f>
        <v>0</v>
      </c>
      <c r="H34" s="43"/>
      <c r="I34" s="44"/>
      <c r="J34" s="45">
        <f t="shared" si="0"/>
        <v>0</v>
      </c>
      <c r="K34" s="50"/>
      <c r="L34" s="51"/>
      <c r="M34" s="47"/>
      <c r="N34" s="47"/>
      <c r="O34" s="48"/>
      <c r="P34" s="48"/>
    </row>
    <row r="35" spans="1:16" ht="12.75" customHeight="1">
      <c r="A35" s="37" t="s">
        <v>28</v>
      </c>
      <c r="B35" s="38">
        <v>123</v>
      </c>
      <c r="C35" s="39">
        <v>2337</v>
      </c>
      <c r="D35" s="39">
        <v>2248</v>
      </c>
      <c r="E35" s="39"/>
      <c r="F35" s="39"/>
      <c r="G35" s="42">
        <f>+C35-D35</f>
        <v>89</v>
      </c>
      <c r="H35" s="43">
        <v>3.87</v>
      </c>
      <c r="I35" s="44">
        <v>1.05</v>
      </c>
      <c r="J35" s="45">
        <f t="shared" si="0"/>
        <v>93.45</v>
      </c>
      <c r="K35" s="45">
        <f>J35+J36</f>
        <v>110.25</v>
      </c>
      <c r="L35" s="46">
        <f>(J35*H35)+(J36*H36)</f>
        <v>384.6675</v>
      </c>
      <c r="M35" s="47"/>
      <c r="N35" s="47"/>
      <c r="O35" s="48"/>
      <c r="P35" s="48"/>
    </row>
    <row r="36" spans="1:16" ht="12.75" customHeight="1">
      <c r="A36" s="37"/>
      <c r="B36" s="38"/>
      <c r="C36" s="39"/>
      <c r="D36" s="39"/>
      <c r="E36" s="39">
        <v>910</v>
      </c>
      <c r="F36" s="39">
        <v>894</v>
      </c>
      <c r="G36" s="42">
        <f>+E36-F36</f>
        <v>16</v>
      </c>
      <c r="H36" s="43">
        <v>1.37</v>
      </c>
      <c r="I36" s="44">
        <v>1.05</v>
      </c>
      <c r="J36" s="45">
        <f t="shared" si="0"/>
        <v>16.8</v>
      </c>
      <c r="K36" s="50"/>
      <c r="L36" s="51"/>
      <c r="M36" s="47"/>
      <c r="N36" s="47"/>
      <c r="O36" s="48"/>
      <c r="P36" s="48"/>
    </row>
    <row r="37" spans="1:16" ht="12.75" customHeight="1">
      <c r="A37" s="37" t="s">
        <v>29</v>
      </c>
      <c r="B37" s="38">
        <v>126</v>
      </c>
      <c r="C37" s="39">
        <v>4244</v>
      </c>
      <c r="D37" s="39">
        <v>4197</v>
      </c>
      <c r="E37" s="39"/>
      <c r="F37" s="39"/>
      <c r="G37" s="42">
        <f>+C37-D37</f>
        <v>47</v>
      </c>
      <c r="H37" s="53">
        <v>5.53</v>
      </c>
      <c r="I37" s="44">
        <v>1.05</v>
      </c>
      <c r="J37" s="45">
        <f t="shared" si="0"/>
        <v>49.35</v>
      </c>
      <c r="K37" s="45">
        <f>J37+J38</f>
        <v>74.55000000000001</v>
      </c>
      <c r="L37" s="46">
        <f>(J37*H37)+(J38*H38)</f>
        <v>322.0455</v>
      </c>
      <c r="M37" s="47"/>
      <c r="N37" s="47"/>
      <c r="O37" s="48"/>
      <c r="P37" s="48"/>
    </row>
    <row r="38" spans="1:16" ht="12.75" customHeight="1">
      <c r="A38" s="37"/>
      <c r="B38" s="38"/>
      <c r="C38" s="39"/>
      <c r="D38" s="39"/>
      <c r="E38" s="39">
        <v>2982</v>
      </c>
      <c r="F38" s="39">
        <v>2958</v>
      </c>
      <c r="G38" s="42">
        <f>+E38-F38</f>
        <v>24</v>
      </c>
      <c r="H38" s="53">
        <v>1.95</v>
      </c>
      <c r="I38" s="44">
        <v>1.05</v>
      </c>
      <c r="J38" s="45">
        <f t="shared" si="0"/>
        <v>25.200000000000003</v>
      </c>
      <c r="K38" s="50"/>
      <c r="L38" s="51"/>
      <c r="M38" s="47"/>
      <c r="N38" s="47"/>
      <c r="O38" s="48"/>
      <c r="P38" s="48"/>
    </row>
    <row r="39" spans="1:16" ht="12.75" customHeight="1">
      <c r="A39" s="37" t="s">
        <v>30</v>
      </c>
      <c r="B39" s="38">
        <v>142</v>
      </c>
      <c r="C39" s="39">
        <v>2980</v>
      </c>
      <c r="D39" s="39">
        <v>2931</v>
      </c>
      <c r="E39" s="39"/>
      <c r="F39" s="39"/>
      <c r="G39" s="42">
        <f>+C39-D39</f>
        <v>49</v>
      </c>
      <c r="H39" s="53">
        <v>5.53</v>
      </c>
      <c r="I39" s="44">
        <v>1.05</v>
      </c>
      <c r="J39" s="45">
        <f t="shared" si="0"/>
        <v>51.45</v>
      </c>
      <c r="K39" s="45">
        <f>J39+J40</f>
        <v>70.35000000000001</v>
      </c>
      <c r="L39" s="46">
        <f>(J39*H39)+(J40*H40)</f>
        <v>321.37350000000004</v>
      </c>
      <c r="M39" s="47"/>
      <c r="N39" s="47"/>
      <c r="O39" s="48"/>
      <c r="P39" s="48"/>
    </row>
    <row r="40" spans="1:16" ht="12.75" customHeight="1">
      <c r="A40" s="37"/>
      <c r="B40" s="38"/>
      <c r="C40" s="39"/>
      <c r="D40" s="39"/>
      <c r="E40" s="39">
        <v>1615</v>
      </c>
      <c r="F40" s="39">
        <v>1597</v>
      </c>
      <c r="G40" s="42">
        <f>+E40-F40</f>
        <v>18</v>
      </c>
      <c r="H40" s="53">
        <v>1.95</v>
      </c>
      <c r="I40" s="44">
        <v>1.05</v>
      </c>
      <c r="J40" s="45">
        <f t="shared" si="0"/>
        <v>18.900000000000002</v>
      </c>
      <c r="K40" s="50"/>
      <c r="L40" s="51"/>
      <c r="M40" s="47"/>
      <c r="N40" s="47"/>
      <c r="O40" s="48"/>
      <c r="P40" s="48"/>
    </row>
    <row r="41" spans="1:16" ht="12.75" customHeight="1">
      <c r="A41" s="37" t="s">
        <v>31</v>
      </c>
      <c r="B41" s="38">
        <v>143</v>
      </c>
      <c r="C41" s="39">
        <v>7652</v>
      </c>
      <c r="D41" s="39">
        <v>7414</v>
      </c>
      <c r="E41" s="39"/>
      <c r="F41" s="39"/>
      <c r="G41" s="42">
        <f>+C41-D41</f>
        <v>238</v>
      </c>
      <c r="H41" s="43">
        <v>3.87</v>
      </c>
      <c r="I41" s="44">
        <v>1.05</v>
      </c>
      <c r="J41" s="45">
        <f t="shared" si="0"/>
        <v>249.9</v>
      </c>
      <c r="K41" s="45">
        <f>J41+J42</f>
        <v>351.75</v>
      </c>
      <c r="L41" s="46">
        <f>(J41*H41)+(J42*H42)</f>
        <v>1106.6475</v>
      </c>
      <c r="M41" s="47"/>
      <c r="N41" s="47"/>
      <c r="O41" s="48"/>
      <c r="P41" s="48"/>
    </row>
    <row r="42" spans="1:16" ht="12.75" customHeight="1">
      <c r="A42" s="37"/>
      <c r="B42" s="38"/>
      <c r="C42" s="39"/>
      <c r="D42" s="39"/>
      <c r="E42" s="39">
        <v>5682</v>
      </c>
      <c r="F42" s="39">
        <v>5585</v>
      </c>
      <c r="G42" s="42">
        <f>+E42-F42</f>
        <v>97</v>
      </c>
      <c r="H42" s="43">
        <v>1.37</v>
      </c>
      <c r="I42" s="44">
        <v>1.05</v>
      </c>
      <c r="J42" s="45">
        <f t="shared" si="0"/>
        <v>101.85000000000001</v>
      </c>
      <c r="K42" s="50"/>
      <c r="L42" s="51"/>
      <c r="M42" s="47"/>
      <c r="N42" s="47"/>
      <c r="O42" s="48"/>
      <c r="P42" s="48"/>
    </row>
    <row r="43" spans="1:16" ht="12.75" customHeight="1">
      <c r="A43" s="37" t="s">
        <v>32</v>
      </c>
      <c r="B43" s="38">
        <v>144</v>
      </c>
      <c r="C43" s="39">
        <v>3097</v>
      </c>
      <c r="D43" s="39">
        <v>2977</v>
      </c>
      <c r="E43" s="39"/>
      <c r="F43" s="39"/>
      <c r="G43" s="42">
        <f>+C43-D43</f>
        <v>120</v>
      </c>
      <c r="H43" s="53">
        <v>5.53</v>
      </c>
      <c r="I43" s="44">
        <v>1.05</v>
      </c>
      <c r="J43" s="45">
        <f t="shared" si="0"/>
        <v>126</v>
      </c>
      <c r="K43" s="45">
        <f>J43+J44</f>
        <v>156.45</v>
      </c>
      <c r="L43" s="46">
        <f>(J43*H43)+(J44*H44)</f>
        <v>756.1575000000001</v>
      </c>
      <c r="M43" s="47"/>
      <c r="N43" s="47"/>
      <c r="O43" s="48"/>
      <c r="P43" s="48"/>
    </row>
    <row r="44" spans="1:16" ht="12.75" customHeight="1">
      <c r="A44" s="37"/>
      <c r="B44" s="38"/>
      <c r="C44" s="39"/>
      <c r="D44" s="39"/>
      <c r="E44" s="39">
        <v>1136</v>
      </c>
      <c r="F44" s="39">
        <v>1107</v>
      </c>
      <c r="G44" s="42">
        <f>+E44-F44</f>
        <v>29</v>
      </c>
      <c r="H44" s="53">
        <v>1.95</v>
      </c>
      <c r="I44" s="44">
        <v>1.05</v>
      </c>
      <c r="J44" s="45">
        <f t="shared" si="0"/>
        <v>30.450000000000003</v>
      </c>
      <c r="K44" s="50"/>
      <c r="L44" s="51"/>
      <c r="M44" s="47"/>
      <c r="N44" s="47"/>
      <c r="O44" s="48"/>
      <c r="P44" s="48"/>
    </row>
    <row r="45" spans="1:16" ht="12.75" customHeight="1">
      <c r="A45" s="37" t="s">
        <v>33</v>
      </c>
      <c r="B45" s="38">
        <v>145</v>
      </c>
      <c r="C45" s="39">
        <v>9126</v>
      </c>
      <c r="D45" s="39">
        <v>8925</v>
      </c>
      <c r="E45" s="39"/>
      <c r="F45" s="39"/>
      <c r="G45" s="42">
        <f>+C45-D45</f>
        <v>201</v>
      </c>
      <c r="H45" s="43">
        <v>3.87</v>
      </c>
      <c r="I45" s="44">
        <v>1.05</v>
      </c>
      <c r="J45" s="45">
        <f t="shared" si="0"/>
        <v>211.05</v>
      </c>
      <c r="K45" s="45">
        <f>J45+J46</f>
        <v>352.8</v>
      </c>
      <c r="L45" s="46">
        <f>(J45*H45)+(J46*H46)</f>
        <v>1010.961</v>
      </c>
      <c r="M45" s="47"/>
      <c r="N45" s="47"/>
      <c r="O45" s="48"/>
      <c r="P45" s="48"/>
    </row>
    <row r="46" spans="1:16" ht="12.75" customHeight="1">
      <c r="A46" s="37"/>
      <c r="B46" s="38"/>
      <c r="C46" s="39"/>
      <c r="D46" s="39"/>
      <c r="E46" s="39">
        <v>5211</v>
      </c>
      <c r="F46" s="39">
        <v>5076</v>
      </c>
      <c r="G46" s="42">
        <f>+E46-F46</f>
        <v>135</v>
      </c>
      <c r="H46" s="43">
        <v>1.37</v>
      </c>
      <c r="I46" s="44">
        <v>1.05</v>
      </c>
      <c r="J46" s="45">
        <f t="shared" si="0"/>
        <v>141.75</v>
      </c>
      <c r="K46" s="50"/>
      <c r="L46" s="51"/>
      <c r="M46" s="47"/>
      <c r="N46" s="47"/>
      <c r="O46" s="48"/>
      <c r="P46" s="48"/>
    </row>
    <row r="47" spans="1:16" ht="12.75" customHeight="1">
      <c r="A47" s="37" t="s">
        <v>34</v>
      </c>
      <c r="B47" s="38">
        <v>148</v>
      </c>
      <c r="C47" s="39">
        <v>1625</v>
      </c>
      <c r="D47" s="39">
        <v>1566</v>
      </c>
      <c r="E47" s="39"/>
      <c r="F47" s="39"/>
      <c r="G47" s="42">
        <f>+C47-D47</f>
        <v>59</v>
      </c>
      <c r="H47" s="43">
        <v>3.87</v>
      </c>
      <c r="I47" s="44">
        <v>1.05</v>
      </c>
      <c r="J47" s="45">
        <f t="shared" si="0"/>
        <v>61.95</v>
      </c>
      <c r="K47" s="45">
        <f>J47+J48</f>
        <v>77.7</v>
      </c>
      <c r="L47" s="46">
        <f>(J47*H47)+(J48*H48)</f>
        <v>261.324</v>
      </c>
      <c r="M47" s="47"/>
      <c r="N47" s="47"/>
      <c r="O47" s="48"/>
      <c r="P47" s="48"/>
    </row>
    <row r="48" spans="1:16" ht="12.75" customHeight="1">
      <c r="A48" s="37"/>
      <c r="B48" s="38"/>
      <c r="C48" s="39"/>
      <c r="D48" s="39"/>
      <c r="E48" s="39">
        <v>571</v>
      </c>
      <c r="F48" s="39">
        <v>556</v>
      </c>
      <c r="G48" s="42">
        <f>+E48-F48</f>
        <v>15</v>
      </c>
      <c r="H48" s="43">
        <v>1.37</v>
      </c>
      <c r="I48" s="44">
        <v>1.05</v>
      </c>
      <c r="J48" s="45">
        <f t="shared" si="0"/>
        <v>15.75</v>
      </c>
      <c r="K48" s="50"/>
      <c r="L48" s="51"/>
      <c r="M48" s="47"/>
      <c r="N48" s="47"/>
      <c r="O48" s="48"/>
      <c r="P48" s="48"/>
    </row>
    <row r="49" spans="1:16" ht="12.75" customHeight="1">
      <c r="A49" s="37" t="s">
        <v>35</v>
      </c>
      <c r="B49" s="38">
        <v>151</v>
      </c>
      <c r="C49" s="39">
        <v>5051</v>
      </c>
      <c r="D49" s="39">
        <v>4855</v>
      </c>
      <c r="E49" s="39"/>
      <c r="F49" s="39"/>
      <c r="G49" s="42">
        <f>+C49-D49</f>
        <v>196</v>
      </c>
      <c r="H49" s="43">
        <v>3.87</v>
      </c>
      <c r="I49" s="44">
        <v>1.05</v>
      </c>
      <c r="J49" s="45">
        <f t="shared" si="0"/>
        <v>205.8</v>
      </c>
      <c r="K49" s="45">
        <f>J49+J50</f>
        <v>280.35</v>
      </c>
      <c r="L49" s="46">
        <f>(J49*H49)+(J50*H50)</f>
        <v>898.5795</v>
      </c>
      <c r="M49" s="47"/>
      <c r="N49" s="47"/>
      <c r="O49" s="48"/>
      <c r="P49" s="48"/>
    </row>
    <row r="50" spans="1:16" ht="12.75" customHeight="1">
      <c r="A50" s="37"/>
      <c r="B50" s="38"/>
      <c r="C50" s="39"/>
      <c r="D50" s="39"/>
      <c r="E50" s="39">
        <v>2160</v>
      </c>
      <c r="F50" s="39">
        <v>2089</v>
      </c>
      <c r="G50" s="42">
        <f>+E50-F50</f>
        <v>71</v>
      </c>
      <c r="H50" s="43">
        <v>1.37</v>
      </c>
      <c r="I50" s="44">
        <v>1.05</v>
      </c>
      <c r="J50" s="45">
        <f t="shared" si="0"/>
        <v>74.55</v>
      </c>
      <c r="K50" s="50"/>
      <c r="L50" s="51"/>
      <c r="M50" s="47"/>
      <c r="N50" s="47"/>
      <c r="O50" s="48"/>
      <c r="P50" s="48"/>
    </row>
    <row r="51" spans="1:16" ht="12.75" customHeight="1">
      <c r="A51" s="37" t="s">
        <v>36</v>
      </c>
      <c r="B51" s="38">
        <v>153</v>
      </c>
      <c r="C51" s="39">
        <v>102888</v>
      </c>
      <c r="D51" s="39">
        <v>102054</v>
      </c>
      <c r="E51" s="39"/>
      <c r="F51" s="39"/>
      <c r="G51" s="42">
        <f>+C51-D51</f>
        <v>834</v>
      </c>
      <c r="H51" s="43">
        <v>3.87</v>
      </c>
      <c r="I51" s="44">
        <v>1.05</v>
      </c>
      <c r="J51" s="45">
        <f t="shared" si="0"/>
        <v>875.7</v>
      </c>
      <c r="K51" s="45">
        <f>J51+J52</f>
        <v>1295.7</v>
      </c>
      <c r="L51" s="46">
        <f>(J51*H51)+(J52*H52)</f>
        <v>3964.3590000000004</v>
      </c>
      <c r="M51" s="47"/>
      <c r="N51" s="47"/>
      <c r="O51" s="48"/>
      <c r="P51" s="48"/>
    </row>
    <row r="52" spans="1:16" ht="12.75" customHeight="1">
      <c r="A52" s="37"/>
      <c r="B52" s="38"/>
      <c r="C52" s="39"/>
      <c r="D52" s="39"/>
      <c r="E52" s="39">
        <v>80222</v>
      </c>
      <c r="F52" s="39">
        <v>79822</v>
      </c>
      <c r="G52" s="42">
        <f>+E52-F52</f>
        <v>400</v>
      </c>
      <c r="H52" s="43">
        <v>1.37</v>
      </c>
      <c r="I52" s="44">
        <v>1.05</v>
      </c>
      <c r="J52" s="45">
        <f t="shared" si="0"/>
        <v>420</v>
      </c>
      <c r="K52" s="50"/>
      <c r="L52" s="51"/>
      <c r="M52" s="47"/>
      <c r="N52" s="47"/>
      <c r="O52" s="48"/>
      <c r="P52" s="48"/>
    </row>
    <row r="53" spans="1:16" ht="12.75" customHeight="1">
      <c r="A53" s="37" t="s">
        <v>37</v>
      </c>
      <c r="B53" s="38">
        <v>154</v>
      </c>
      <c r="C53" s="39">
        <v>134060</v>
      </c>
      <c r="D53" s="39">
        <v>133616</v>
      </c>
      <c r="E53" s="39"/>
      <c r="F53" s="39"/>
      <c r="G53" s="42">
        <f>+C53-D53</f>
        <v>444</v>
      </c>
      <c r="H53" s="43">
        <v>3.87</v>
      </c>
      <c r="I53" s="44">
        <v>1.05</v>
      </c>
      <c r="J53" s="45">
        <f t="shared" si="0"/>
        <v>466.20000000000005</v>
      </c>
      <c r="K53" s="45">
        <f>J53+J54</f>
        <v>699.3000000000001</v>
      </c>
      <c r="L53" s="46">
        <f>(J53*H53)+(J54*H54)</f>
        <v>2123.541</v>
      </c>
      <c r="M53" s="47"/>
      <c r="N53" s="47"/>
      <c r="O53" s="48"/>
      <c r="P53" s="48"/>
    </row>
    <row r="54" spans="1:16" ht="12.75" customHeight="1">
      <c r="A54" s="37"/>
      <c r="B54" s="38"/>
      <c r="C54" s="39"/>
      <c r="D54" s="39"/>
      <c r="E54" s="39">
        <v>81582</v>
      </c>
      <c r="F54" s="39">
        <v>81360</v>
      </c>
      <c r="G54" s="42">
        <f>+E54-F54</f>
        <v>222</v>
      </c>
      <c r="H54" s="43">
        <v>1.37</v>
      </c>
      <c r="I54" s="44">
        <v>1.05</v>
      </c>
      <c r="J54" s="45">
        <f t="shared" si="0"/>
        <v>233.10000000000002</v>
      </c>
      <c r="K54" s="50"/>
      <c r="L54" s="51"/>
      <c r="M54" s="47"/>
      <c r="N54" s="47"/>
      <c r="O54" s="48"/>
      <c r="P54" s="48"/>
    </row>
    <row r="55" spans="1:16" ht="12.75" customHeight="1">
      <c r="A55" s="37" t="s">
        <v>38</v>
      </c>
      <c r="B55" s="38">
        <v>158</v>
      </c>
      <c r="C55" s="39">
        <v>21225</v>
      </c>
      <c r="D55" s="39">
        <v>20814</v>
      </c>
      <c r="E55" s="39"/>
      <c r="F55" s="39"/>
      <c r="G55" s="42">
        <f>+C55-D55</f>
        <v>411</v>
      </c>
      <c r="H55" s="43">
        <v>3.87</v>
      </c>
      <c r="I55" s="44">
        <v>1.05</v>
      </c>
      <c r="J55" s="45">
        <f t="shared" si="0"/>
        <v>431.55</v>
      </c>
      <c r="K55" s="45">
        <f>J55+J56</f>
        <v>537.6</v>
      </c>
      <c r="L55" s="46">
        <f>(J55*H55)+(J56*H56)</f>
        <v>1815.3870000000002</v>
      </c>
      <c r="M55" s="47"/>
      <c r="N55" s="47"/>
      <c r="O55" s="48"/>
      <c r="P55" s="48"/>
    </row>
    <row r="56" spans="1:16" ht="12.75" customHeight="1">
      <c r="A56" s="37"/>
      <c r="B56" s="38"/>
      <c r="C56" s="39"/>
      <c r="D56" s="39"/>
      <c r="E56" s="39">
        <v>10150</v>
      </c>
      <c r="F56" s="39">
        <v>10049</v>
      </c>
      <c r="G56" s="42">
        <f>+E56-F56</f>
        <v>101</v>
      </c>
      <c r="H56" s="43">
        <v>1.37</v>
      </c>
      <c r="I56" s="44">
        <v>1.05</v>
      </c>
      <c r="J56" s="45">
        <f t="shared" si="0"/>
        <v>106.05000000000001</v>
      </c>
      <c r="K56" s="50"/>
      <c r="L56" s="51"/>
      <c r="M56" s="47"/>
      <c r="N56" s="47"/>
      <c r="O56" s="48"/>
      <c r="P56" s="48"/>
    </row>
    <row r="57" spans="1:16" ht="12.75" customHeight="1">
      <c r="A57" s="37" t="s">
        <v>39</v>
      </c>
      <c r="B57" s="38">
        <v>159</v>
      </c>
      <c r="C57" s="39">
        <v>21956</v>
      </c>
      <c r="D57" s="39">
        <v>21452</v>
      </c>
      <c r="E57" s="39"/>
      <c r="F57" s="39"/>
      <c r="G57" s="42">
        <f>+C57-D57</f>
        <v>504</v>
      </c>
      <c r="H57" s="43">
        <v>3.87</v>
      </c>
      <c r="I57" s="44">
        <v>1.05</v>
      </c>
      <c r="J57" s="45">
        <f t="shared" si="0"/>
        <v>529.2</v>
      </c>
      <c r="K57" s="45">
        <f>J57+J58</f>
        <v>653.1</v>
      </c>
      <c r="L57" s="46">
        <f>(J57*H57)+(J58*H58)</f>
        <v>2217.7470000000003</v>
      </c>
      <c r="M57" s="47"/>
      <c r="N57" s="47"/>
      <c r="O57" s="48"/>
      <c r="P57" s="48"/>
    </row>
    <row r="58" spans="1:16" ht="12.75" customHeight="1">
      <c r="A58" s="37"/>
      <c r="B58" s="38"/>
      <c r="C58" s="39"/>
      <c r="D58" s="39"/>
      <c r="E58" s="39">
        <v>10330</v>
      </c>
      <c r="F58" s="39">
        <v>10212</v>
      </c>
      <c r="G58" s="42">
        <f>+E58-F58</f>
        <v>118</v>
      </c>
      <c r="H58" s="43">
        <v>1.37</v>
      </c>
      <c r="I58" s="44">
        <v>1.05</v>
      </c>
      <c r="J58" s="45">
        <f t="shared" si="0"/>
        <v>123.9</v>
      </c>
      <c r="K58" s="50"/>
      <c r="L58" s="51"/>
      <c r="M58" s="47"/>
      <c r="N58" s="47"/>
      <c r="O58" s="48"/>
      <c r="P58" s="48"/>
    </row>
    <row r="59" spans="1:16" ht="12.75" customHeight="1">
      <c r="A59" s="37" t="s">
        <v>40</v>
      </c>
      <c r="B59" s="38">
        <v>160</v>
      </c>
      <c r="C59" s="39">
        <v>16281</v>
      </c>
      <c r="D59" s="39">
        <v>16258</v>
      </c>
      <c r="E59" s="39"/>
      <c r="F59" s="39"/>
      <c r="G59" s="42">
        <f>+C59-D59</f>
        <v>23</v>
      </c>
      <c r="H59" s="43">
        <v>3.87</v>
      </c>
      <c r="I59" s="44">
        <v>1.05</v>
      </c>
      <c r="J59" s="45">
        <f t="shared" si="0"/>
        <v>24.150000000000002</v>
      </c>
      <c r="K59" s="45">
        <f>J59+J60</f>
        <v>28.35</v>
      </c>
      <c r="L59" s="46">
        <f>(J59*H59)+(J60*H60)</f>
        <v>99.21450000000002</v>
      </c>
      <c r="M59" s="47"/>
      <c r="N59" s="47"/>
      <c r="O59" s="48"/>
      <c r="P59" s="48"/>
    </row>
    <row r="60" spans="1:16" ht="12.75" customHeight="1">
      <c r="A60" s="37"/>
      <c r="B60" s="38"/>
      <c r="C60" s="39"/>
      <c r="D60" s="39"/>
      <c r="E60" s="39">
        <v>12418</v>
      </c>
      <c r="F60" s="39">
        <v>12414</v>
      </c>
      <c r="G60" s="42">
        <f>+E60-F60</f>
        <v>4</v>
      </c>
      <c r="H60" s="43">
        <v>1.37</v>
      </c>
      <c r="I60" s="44">
        <v>1.05</v>
      </c>
      <c r="J60" s="45">
        <f t="shared" si="0"/>
        <v>4.2</v>
      </c>
      <c r="K60" s="50"/>
      <c r="L60" s="51"/>
      <c r="M60" s="47"/>
      <c r="N60" s="47"/>
      <c r="O60" s="48"/>
      <c r="P60" s="48"/>
    </row>
    <row r="61" spans="1:16" ht="12.75" customHeight="1">
      <c r="A61" s="37" t="s">
        <v>41</v>
      </c>
      <c r="B61" s="38">
        <v>161</v>
      </c>
      <c r="C61" s="39">
        <v>62</v>
      </c>
      <c r="D61" s="39">
        <v>50</v>
      </c>
      <c r="E61" s="39"/>
      <c r="F61" s="39"/>
      <c r="G61" s="42">
        <f>+C61-D61</f>
        <v>12</v>
      </c>
      <c r="H61" s="53">
        <v>5.53</v>
      </c>
      <c r="I61" s="44">
        <v>1.05</v>
      </c>
      <c r="J61" s="45">
        <f t="shared" si="0"/>
        <v>12.600000000000001</v>
      </c>
      <c r="K61" s="45">
        <f>J61+J62</f>
        <v>13.650000000000002</v>
      </c>
      <c r="L61" s="46">
        <f>(J61*H61)+(J62*H62)</f>
        <v>71.72550000000001</v>
      </c>
      <c r="M61" s="47"/>
      <c r="N61" s="47"/>
      <c r="O61" s="48"/>
      <c r="P61" s="48"/>
    </row>
    <row r="62" spans="1:16" ht="12.75" customHeight="1">
      <c r="A62" s="37"/>
      <c r="B62" s="38"/>
      <c r="C62" s="39"/>
      <c r="D62" s="39"/>
      <c r="E62" s="39">
        <v>12</v>
      </c>
      <c r="F62" s="39">
        <v>11</v>
      </c>
      <c r="G62" s="42">
        <f>+E62-F62</f>
        <v>1</v>
      </c>
      <c r="H62" s="53">
        <v>1.95</v>
      </c>
      <c r="I62" s="44">
        <v>1.05</v>
      </c>
      <c r="J62" s="45">
        <f t="shared" si="0"/>
        <v>1.05</v>
      </c>
      <c r="K62" s="50"/>
      <c r="L62" s="51"/>
      <c r="M62" s="47"/>
      <c r="N62" s="47"/>
      <c r="O62" s="48"/>
      <c r="P62" s="48"/>
    </row>
    <row r="63" spans="1:16" ht="12.75" customHeight="1">
      <c r="A63" s="37" t="s">
        <v>42</v>
      </c>
      <c r="B63" s="38">
        <v>163</v>
      </c>
      <c r="C63" s="39">
        <v>21000</v>
      </c>
      <c r="D63" s="39">
        <v>20911</v>
      </c>
      <c r="E63" s="39"/>
      <c r="F63" s="39"/>
      <c r="G63" s="42">
        <f>+C63-D63</f>
        <v>89</v>
      </c>
      <c r="H63" s="43">
        <v>3.87</v>
      </c>
      <c r="I63" s="44">
        <v>1.05</v>
      </c>
      <c r="J63" s="45">
        <f t="shared" si="0"/>
        <v>93.45</v>
      </c>
      <c r="K63" s="45">
        <f>J63+J64</f>
        <v>133.35</v>
      </c>
      <c r="L63" s="46">
        <f>(J63*H63)+(J64*H64)</f>
        <v>416.3145</v>
      </c>
      <c r="M63" s="47"/>
      <c r="N63" s="47"/>
      <c r="O63" s="48"/>
      <c r="P63" s="48"/>
    </row>
    <row r="64" spans="1:16" ht="12.75" customHeight="1">
      <c r="A64" s="37"/>
      <c r="B64" s="38"/>
      <c r="C64" s="39"/>
      <c r="D64" s="39"/>
      <c r="E64" s="39">
        <v>15918</v>
      </c>
      <c r="F64" s="39">
        <v>15880</v>
      </c>
      <c r="G64" s="42">
        <f>+E64-F64</f>
        <v>38</v>
      </c>
      <c r="H64" s="43">
        <v>1.37</v>
      </c>
      <c r="I64" s="44">
        <v>1.05</v>
      </c>
      <c r="J64" s="45">
        <f t="shared" si="0"/>
        <v>39.9</v>
      </c>
      <c r="K64" s="50"/>
      <c r="L64" s="51"/>
      <c r="M64" s="47"/>
      <c r="N64" s="47"/>
      <c r="O64" s="48"/>
      <c r="P64" s="48"/>
    </row>
    <row r="65" spans="1:16" ht="12.75" customHeight="1">
      <c r="A65" s="37" t="s">
        <v>43</v>
      </c>
      <c r="B65" s="38">
        <v>164</v>
      </c>
      <c r="C65" s="39">
        <v>24608</v>
      </c>
      <c r="D65" s="39">
        <v>23964</v>
      </c>
      <c r="E65" s="39"/>
      <c r="F65" s="39"/>
      <c r="G65" s="42">
        <f>+C65-D65</f>
        <v>644</v>
      </c>
      <c r="H65" s="53">
        <v>5.53</v>
      </c>
      <c r="I65" s="44">
        <v>1.05</v>
      </c>
      <c r="J65" s="45">
        <f t="shared" si="0"/>
        <v>676.2</v>
      </c>
      <c r="K65" s="45">
        <f>J65+J66</f>
        <v>823.2</v>
      </c>
      <c r="L65" s="46">
        <f>(J65*H65)+(J66*H66)</f>
        <v>4026.0360000000005</v>
      </c>
      <c r="M65" s="47"/>
      <c r="N65" s="47"/>
      <c r="O65" s="48"/>
      <c r="P65" s="48"/>
    </row>
    <row r="66" spans="1:16" ht="12.75" customHeight="1">
      <c r="A66" s="37"/>
      <c r="B66" s="38"/>
      <c r="C66" s="39"/>
      <c r="D66" s="39"/>
      <c r="E66" s="39">
        <v>9940</v>
      </c>
      <c r="F66" s="39">
        <v>9800</v>
      </c>
      <c r="G66" s="42">
        <f>+E66-F66</f>
        <v>140</v>
      </c>
      <c r="H66" s="53">
        <v>1.95</v>
      </c>
      <c r="I66" s="44">
        <v>1.05</v>
      </c>
      <c r="J66" s="45">
        <f t="shared" si="0"/>
        <v>147</v>
      </c>
      <c r="K66" s="50"/>
      <c r="L66" s="51"/>
      <c r="M66" s="47"/>
      <c r="N66" s="47"/>
      <c r="O66" s="48"/>
      <c r="P66" s="48"/>
    </row>
    <row r="67" spans="1:16" ht="12.75" customHeight="1">
      <c r="A67" s="37" t="s">
        <v>44</v>
      </c>
      <c r="B67" s="38">
        <v>165</v>
      </c>
      <c r="C67" s="39">
        <v>54611</v>
      </c>
      <c r="D67" s="39">
        <v>54248</v>
      </c>
      <c r="E67" s="39"/>
      <c r="F67" s="39"/>
      <c r="G67" s="42">
        <f>+C67-D67</f>
        <v>363</v>
      </c>
      <c r="H67" s="53">
        <v>5.53</v>
      </c>
      <c r="I67" s="44">
        <v>1.05</v>
      </c>
      <c r="J67" s="45">
        <f t="shared" si="0"/>
        <v>381.15000000000003</v>
      </c>
      <c r="K67" s="45">
        <f>J67+J68</f>
        <v>541.8000000000001</v>
      </c>
      <c r="L67" s="46">
        <f>(J67*H67)+(J68*H68)</f>
        <v>2421.027</v>
      </c>
      <c r="M67" s="47"/>
      <c r="N67" s="47"/>
      <c r="O67" s="48"/>
      <c r="P67" s="48"/>
    </row>
    <row r="68" spans="1:16" ht="12.75" customHeight="1">
      <c r="A68" s="37"/>
      <c r="B68" s="38"/>
      <c r="C68" s="39"/>
      <c r="D68" s="39"/>
      <c r="E68" s="39">
        <v>37574</v>
      </c>
      <c r="F68" s="39">
        <v>37421</v>
      </c>
      <c r="G68" s="42">
        <f>+E68-F68</f>
        <v>153</v>
      </c>
      <c r="H68" s="53">
        <v>1.95</v>
      </c>
      <c r="I68" s="44">
        <v>1.05</v>
      </c>
      <c r="J68" s="45">
        <f t="shared" si="0"/>
        <v>160.65</v>
      </c>
      <c r="K68" s="50"/>
      <c r="L68" s="51"/>
      <c r="M68" s="47"/>
      <c r="N68" s="47"/>
      <c r="O68" s="48"/>
      <c r="P68" s="48"/>
    </row>
    <row r="69" spans="1:16" ht="12.75" customHeight="1">
      <c r="A69" s="54" t="s">
        <v>45</v>
      </c>
      <c r="B69" s="38">
        <v>169</v>
      </c>
      <c r="C69" s="39">
        <v>1969</v>
      </c>
      <c r="D69" s="39">
        <v>1968</v>
      </c>
      <c r="E69" s="39"/>
      <c r="F69" s="39"/>
      <c r="G69" s="42">
        <f>+C69-D69</f>
        <v>1</v>
      </c>
      <c r="H69" s="43">
        <v>3.87</v>
      </c>
      <c r="I69" s="44">
        <v>1.05</v>
      </c>
      <c r="J69" s="45">
        <f t="shared" si="0"/>
        <v>1.05</v>
      </c>
      <c r="K69" s="45">
        <f>J69+J70</f>
        <v>3.1500000000000004</v>
      </c>
      <c r="L69" s="46">
        <f>(J69*H69)+(J70*H70)</f>
        <v>6.9405</v>
      </c>
      <c r="M69" s="47"/>
      <c r="N69" s="47"/>
      <c r="O69" s="48"/>
      <c r="P69" s="48"/>
    </row>
    <row r="70" spans="1:16" ht="12.75" customHeight="1">
      <c r="A70" s="37"/>
      <c r="B70" s="38"/>
      <c r="C70" s="39"/>
      <c r="D70" s="39"/>
      <c r="E70" s="39">
        <v>1617</v>
      </c>
      <c r="F70" s="39">
        <v>1615</v>
      </c>
      <c r="G70" s="42">
        <f>+E70-F70</f>
        <v>2</v>
      </c>
      <c r="H70" s="43">
        <v>1.37</v>
      </c>
      <c r="I70" s="44">
        <v>1.05</v>
      </c>
      <c r="J70" s="45">
        <f aca="true" t="shared" si="1" ref="J70:J102">G70*I70</f>
        <v>2.1</v>
      </c>
      <c r="K70" s="50"/>
      <c r="L70" s="51"/>
      <c r="M70" s="47"/>
      <c r="N70" s="47"/>
      <c r="O70" s="48"/>
      <c r="P70" s="48"/>
    </row>
    <row r="71" spans="1:16" s="10" customFormat="1" ht="12.75" customHeight="1">
      <c r="A71" s="37" t="s">
        <v>46</v>
      </c>
      <c r="B71" s="38">
        <v>170</v>
      </c>
      <c r="C71" s="39">
        <v>23582</v>
      </c>
      <c r="D71" s="39">
        <v>23345</v>
      </c>
      <c r="E71" s="39"/>
      <c r="F71" s="39"/>
      <c r="G71" s="42">
        <f>+C71-D71</f>
        <v>237</v>
      </c>
      <c r="H71" s="43">
        <v>3.87</v>
      </c>
      <c r="I71" s="44">
        <v>1.05</v>
      </c>
      <c r="J71" s="45">
        <f t="shared" si="1"/>
        <v>248.85000000000002</v>
      </c>
      <c r="K71" s="45">
        <f>J71+J72</f>
        <v>343.35</v>
      </c>
      <c r="L71" s="46">
        <f>(J71*H71)+(J72*H72)</f>
        <v>1092.5145</v>
      </c>
      <c r="M71" s="47"/>
      <c r="N71" s="47"/>
      <c r="O71" s="48"/>
      <c r="P71" s="48"/>
    </row>
    <row r="72" spans="1:16" ht="12.75" customHeight="1">
      <c r="A72" s="37"/>
      <c r="B72" s="38"/>
      <c r="C72" s="39"/>
      <c r="D72" s="39"/>
      <c r="E72" s="39">
        <v>27213</v>
      </c>
      <c r="F72" s="39">
        <v>27123</v>
      </c>
      <c r="G72" s="42">
        <f>+E72-F72</f>
        <v>90</v>
      </c>
      <c r="H72" s="43">
        <v>1.37</v>
      </c>
      <c r="I72" s="44">
        <v>1.05</v>
      </c>
      <c r="J72" s="45">
        <f t="shared" si="1"/>
        <v>94.5</v>
      </c>
      <c r="K72" s="50"/>
      <c r="L72" s="51"/>
      <c r="M72" s="47"/>
      <c r="N72" s="47"/>
      <c r="O72" s="48"/>
      <c r="P72" s="48"/>
    </row>
    <row r="73" spans="1:16" ht="12.75" customHeight="1">
      <c r="A73" s="37" t="s">
        <v>47</v>
      </c>
      <c r="B73" s="38">
        <v>173</v>
      </c>
      <c r="C73" s="39">
        <v>11488</v>
      </c>
      <c r="D73" s="39">
        <v>11399</v>
      </c>
      <c r="E73" s="39"/>
      <c r="F73" s="39"/>
      <c r="G73" s="42">
        <f>+C73-D73</f>
        <v>89</v>
      </c>
      <c r="H73" s="43">
        <v>3.87</v>
      </c>
      <c r="I73" s="44">
        <v>1.05</v>
      </c>
      <c r="J73" s="45">
        <f t="shared" si="1"/>
        <v>93.45</v>
      </c>
      <c r="K73" s="45">
        <f>J73+J74</f>
        <v>131.25</v>
      </c>
      <c r="L73" s="46">
        <f>(J73*H73)+(J74*H74)</f>
        <v>413.4375</v>
      </c>
      <c r="M73" s="47"/>
      <c r="N73" s="47"/>
      <c r="O73" s="48"/>
      <c r="P73" s="48"/>
    </row>
    <row r="74" spans="1:16" ht="12.75" customHeight="1">
      <c r="A74" s="37"/>
      <c r="B74" s="38"/>
      <c r="C74" s="39"/>
      <c r="D74" s="39"/>
      <c r="E74" s="39">
        <v>7555</v>
      </c>
      <c r="F74" s="39">
        <v>7519</v>
      </c>
      <c r="G74" s="42">
        <f>+E74-F74</f>
        <v>36</v>
      </c>
      <c r="H74" s="43">
        <v>1.37</v>
      </c>
      <c r="I74" s="44">
        <v>1.05</v>
      </c>
      <c r="J74" s="45">
        <f t="shared" si="1"/>
        <v>37.800000000000004</v>
      </c>
      <c r="K74" s="50"/>
      <c r="L74" s="51"/>
      <c r="M74" s="47"/>
      <c r="N74" s="47"/>
      <c r="O74" s="48"/>
      <c r="P74" s="48"/>
    </row>
    <row r="75" spans="1:16" ht="12.75" customHeight="1">
      <c r="A75" s="37" t="s">
        <v>48</v>
      </c>
      <c r="B75" s="38">
        <v>178</v>
      </c>
      <c r="C75" s="39">
        <v>120831</v>
      </c>
      <c r="D75" s="39">
        <v>120056</v>
      </c>
      <c r="E75" s="39"/>
      <c r="F75" s="39"/>
      <c r="G75" s="42">
        <f>+C75-D75</f>
        <v>775</v>
      </c>
      <c r="H75" s="43">
        <v>3.87</v>
      </c>
      <c r="I75" s="44">
        <v>1.05</v>
      </c>
      <c r="J75" s="45">
        <f t="shared" si="1"/>
        <v>813.75</v>
      </c>
      <c r="K75" s="45">
        <f>J75+J76</f>
        <v>1566.6</v>
      </c>
      <c r="L75" s="46">
        <f>(J75*H75)+(J76*H76)</f>
        <v>4180.617</v>
      </c>
      <c r="M75" s="47"/>
      <c r="N75" s="47"/>
      <c r="O75" s="48"/>
      <c r="P75" s="48"/>
    </row>
    <row r="76" spans="1:16" ht="12.75" customHeight="1">
      <c r="A76" s="37"/>
      <c r="B76" s="38"/>
      <c r="C76" s="39"/>
      <c r="D76" s="39"/>
      <c r="E76" s="39">
        <v>78625</v>
      </c>
      <c r="F76" s="39">
        <v>77908</v>
      </c>
      <c r="G76" s="42">
        <f>+E76-F76</f>
        <v>717</v>
      </c>
      <c r="H76" s="43">
        <v>1.37</v>
      </c>
      <c r="I76" s="44">
        <v>1.05</v>
      </c>
      <c r="J76" s="45">
        <f t="shared" si="1"/>
        <v>752.85</v>
      </c>
      <c r="K76" s="50"/>
      <c r="L76" s="51"/>
      <c r="M76" s="47"/>
      <c r="N76" s="47"/>
      <c r="O76" s="48"/>
      <c r="P76" s="48"/>
    </row>
    <row r="77" spans="1:16" ht="14.25" customHeight="1">
      <c r="A77" s="37" t="s">
        <v>49</v>
      </c>
      <c r="B77" s="38">
        <v>180</v>
      </c>
      <c r="C77" s="39">
        <v>79072</v>
      </c>
      <c r="D77" s="39">
        <v>78616</v>
      </c>
      <c r="E77" s="39"/>
      <c r="F77" s="39"/>
      <c r="G77" s="42">
        <f>+C77-D77</f>
        <v>456</v>
      </c>
      <c r="H77" s="43">
        <v>3.87</v>
      </c>
      <c r="I77" s="44">
        <v>1.05</v>
      </c>
      <c r="J77" s="45">
        <f t="shared" si="1"/>
        <v>478.8</v>
      </c>
      <c r="K77" s="45">
        <f>J77+J78</f>
        <v>581.7</v>
      </c>
      <c r="L77" s="46">
        <f>(J77*H77)+(J78*H78)</f>
        <v>1993.929</v>
      </c>
      <c r="M77" s="47"/>
      <c r="N77" s="47"/>
      <c r="O77" s="48"/>
      <c r="P77" s="48"/>
    </row>
    <row r="78" spans="1:16" ht="12.75" customHeight="1">
      <c r="A78" s="37"/>
      <c r="B78" s="38"/>
      <c r="C78" s="39"/>
      <c r="D78" s="39"/>
      <c r="E78" s="39">
        <v>41158</v>
      </c>
      <c r="F78" s="39">
        <v>41060</v>
      </c>
      <c r="G78" s="42">
        <f>+E78-F78</f>
        <v>98</v>
      </c>
      <c r="H78" s="43">
        <v>1.37</v>
      </c>
      <c r="I78" s="44">
        <v>1.05</v>
      </c>
      <c r="J78" s="45">
        <f t="shared" si="1"/>
        <v>102.9</v>
      </c>
      <c r="K78" s="50"/>
      <c r="L78" s="51"/>
      <c r="M78" s="47"/>
      <c r="N78" s="47"/>
      <c r="O78" s="48"/>
      <c r="P78" s="48"/>
    </row>
    <row r="79" spans="1:16" ht="12.75" customHeight="1">
      <c r="A79" s="37" t="s">
        <v>50</v>
      </c>
      <c r="B79" s="38">
        <v>182</v>
      </c>
      <c r="C79" s="39">
        <v>24358</v>
      </c>
      <c r="D79" s="39">
        <v>23884</v>
      </c>
      <c r="E79" s="39"/>
      <c r="F79" s="39"/>
      <c r="G79" s="42">
        <f>+C79-D79</f>
        <v>474</v>
      </c>
      <c r="H79" s="53">
        <v>5.53</v>
      </c>
      <c r="I79" s="44">
        <v>1.05</v>
      </c>
      <c r="J79" s="45">
        <f t="shared" si="1"/>
        <v>497.70000000000005</v>
      </c>
      <c r="K79" s="45">
        <f>J79+J80</f>
        <v>590.1</v>
      </c>
      <c r="L79" s="46">
        <f>(J79*H79)+(J80*H80)</f>
        <v>2932.4610000000002</v>
      </c>
      <c r="M79" s="47"/>
      <c r="N79" s="47"/>
      <c r="O79" s="48"/>
      <c r="P79" s="48"/>
    </row>
    <row r="80" spans="1:16" ht="12.75" customHeight="1">
      <c r="A80" s="37"/>
      <c r="B80" s="38"/>
      <c r="C80" s="39"/>
      <c r="D80" s="39"/>
      <c r="E80" s="39">
        <v>6171</v>
      </c>
      <c r="F80" s="39">
        <v>6083</v>
      </c>
      <c r="G80" s="42">
        <f>+E80-F80</f>
        <v>88</v>
      </c>
      <c r="H80" s="53">
        <v>1.95</v>
      </c>
      <c r="I80" s="44">
        <v>1.05</v>
      </c>
      <c r="J80" s="45">
        <f t="shared" si="1"/>
        <v>92.4</v>
      </c>
      <c r="K80" s="50"/>
      <c r="L80" s="51"/>
      <c r="M80" s="47"/>
      <c r="N80" s="47"/>
      <c r="O80" s="48"/>
      <c r="P80" s="48"/>
    </row>
    <row r="81" spans="1:16" ht="12.75" customHeight="1">
      <c r="A81" s="37" t="s">
        <v>51</v>
      </c>
      <c r="B81" s="38">
        <v>185</v>
      </c>
      <c r="C81" s="39">
        <v>433</v>
      </c>
      <c r="D81" s="39">
        <v>390</v>
      </c>
      <c r="E81" s="39"/>
      <c r="F81" s="39"/>
      <c r="G81" s="42">
        <f>+C81-D81</f>
        <v>43</v>
      </c>
      <c r="H81" s="43">
        <v>3.87</v>
      </c>
      <c r="I81" s="44">
        <v>1.05</v>
      </c>
      <c r="J81" s="45">
        <f t="shared" si="1"/>
        <v>45.15</v>
      </c>
      <c r="K81" s="45">
        <f>J81+J82</f>
        <v>65.1</v>
      </c>
      <c r="L81" s="46">
        <f>(J81*H81)+(J82*H82)</f>
        <v>202.062</v>
      </c>
      <c r="M81" s="47"/>
      <c r="N81" s="47"/>
      <c r="O81" s="48"/>
      <c r="P81" s="48"/>
    </row>
    <row r="82" spans="1:16" ht="12.75" customHeight="1">
      <c r="A82" s="37"/>
      <c r="B82" s="38"/>
      <c r="C82" s="39"/>
      <c r="D82" s="39"/>
      <c r="E82" s="39">
        <v>251</v>
      </c>
      <c r="F82" s="39">
        <v>232</v>
      </c>
      <c r="G82" s="42">
        <f>+E82-F82</f>
        <v>19</v>
      </c>
      <c r="H82" s="43">
        <v>1.37</v>
      </c>
      <c r="I82" s="44">
        <v>1.05</v>
      </c>
      <c r="J82" s="45">
        <f t="shared" si="1"/>
        <v>19.95</v>
      </c>
      <c r="K82" s="50"/>
      <c r="L82" s="51"/>
      <c r="M82" s="47"/>
      <c r="N82" s="47"/>
      <c r="O82" s="48"/>
      <c r="P82" s="48"/>
    </row>
    <row r="83" spans="1:16" ht="12.75" customHeight="1">
      <c r="A83" s="37" t="s">
        <v>52</v>
      </c>
      <c r="B83" s="38">
        <v>187</v>
      </c>
      <c r="C83" s="39">
        <v>23123</v>
      </c>
      <c r="D83" s="39">
        <v>22566</v>
      </c>
      <c r="E83" s="39"/>
      <c r="F83" s="39"/>
      <c r="G83" s="42">
        <f>+C83-D83</f>
        <v>557</v>
      </c>
      <c r="H83" s="43">
        <v>3.87</v>
      </c>
      <c r="I83" s="44">
        <v>1.05</v>
      </c>
      <c r="J83" s="45">
        <f t="shared" si="1"/>
        <v>584.85</v>
      </c>
      <c r="K83" s="45">
        <f>J83+J84</f>
        <v>796.95</v>
      </c>
      <c r="L83" s="46">
        <f>(J83*H83)+(J84*H84)</f>
        <v>2553.9465000000005</v>
      </c>
      <c r="M83" s="47"/>
      <c r="N83" s="47"/>
      <c r="O83" s="48"/>
      <c r="P83" s="48"/>
    </row>
    <row r="84" spans="1:16" ht="12.75" customHeight="1">
      <c r="A84" s="37"/>
      <c r="B84" s="38"/>
      <c r="C84" s="39"/>
      <c r="D84" s="39"/>
      <c r="E84" s="39">
        <v>13056</v>
      </c>
      <c r="F84" s="39">
        <v>12854</v>
      </c>
      <c r="G84" s="42">
        <f>+E84-F84</f>
        <v>202</v>
      </c>
      <c r="H84" s="43">
        <v>1.37</v>
      </c>
      <c r="I84" s="44">
        <v>1.05</v>
      </c>
      <c r="J84" s="45">
        <f t="shared" si="1"/>
        <v>212.10000000000002</v>
      </c>
      <c r="K84" s="50"/>
      <c r="L84" s="51"/>
      <c r="M84" s="47"/>
      <c r="N84" s="47"/>
      <c r="O84" s="48"/>
      <c r="P84" s="48"/>
    </row>
    <row r="85" spans="1:16" ht="12.75" customHeight="1">
      <c r="A85" s="37" t="s">
        <v>53</v>
      </c>
      <c r="B85" s="38">
        <v>201</v>
      </c>
      <c r="C85" s="39">
        <v>1038</v>
      </c>
      <c r="D85" s="39">
        <v>1006</v>
      </c>
      <c r="E85" s="39"/>
      <c r="F85" s="39"/>
      <c r="G85" s="42">
        <f>+C85-D85</f>
        <v>32</v>
      </c>
      <c r="H85" s="53">
        <v>5.53</v>
      </c>
      <c r="I85" s="44">
        <v>1.05</v>
      </c>
      <c r="J85" s="45">
        <f t="shared" si="1"/>
        <v>33.6</v>
      </c>
      <c r="K85" s="45">
        <f>J85+J86</f>
        <v>52.5</v>
      </c>
      <c r="L85" s="46">
        <f>(J85*H85)+(J86*H86)</f>
        <v>222.663</v>
      </c>
      <c r="M85" s="47"/>
      <c r="N85" s="47"/>
      <c r="O85" s="48"/>
      <c r="P85" s="48"/>
    </row>
    <row r="86" spans="1:16" ht="12.75" customHeight="1">
      <c r="A86" s="37"/>
      <c r="B86" s="38"/>
      <c r="C86" s="39"/>
      <c r="D86" s="39"/>
      <c r="E86" s="39">
        <v>496</v>
      </c>
      <c r="F86" s="39">
        <v>478</v>
      </c>
      <c r="G86" s="42">
        <f>+E86-F86</f>
        <v>18</v>
      </c>
      <c r="H86" s="53">
        <v>1.95</v>
      </c>
      <c r="I86" s="44">
        <v>1.05</v>
      </c>
      <c r="J86" s="45">
        <f t="shared" si="1"/>
        <v>18.900000000000002</v>
      </c>
      <c r="K86" s="50"/>
      <c r="L86" s="51"/>
      <c r="M86" s="47"/>
      <c r="N86" s="47"/>
      <c r="O86" s="48"/>
      <c r="P86" s="48"/>
    </row>
    <row r="87" spans="1:16" ht="12.75" customHeight="1">
      <c r="A87" s="37" t="s">
        <v>54</v>
      </c>
      <c r="B87" s="38">
        <v>202</v>
      </c>
      <c r="C87" s="39">
        <v>5688</v>
      </c>
      <c r="D87" s="39">
        <v>5266</v>
      </c>
      <c r="E87" s="39"/>
      <c r="F87" s="39"/>
      <c r="G87" s="42">
        <f>+C87-D87</f>
        <v>422</v>
      </c>
      <c r="H87" s="53">
        <v>5.53</v>
      </c>
      <c r="I87" s="44">
        <v>1.05</v>
      </c>
      <c r="J87" s="45">
        <f>G87*I87</f>
        <v>443.1</v>
      </c>
      <c r="K87" s="45">
        <f>J87+J88</f>
        <v>722.4000000000001</v>
      </c>
      <c r="L87" s="46">
        <f>(J87*H87)+(J88*H88)</f>
        <v>2994.978</v>
      </c>
      <c r="M87" s="47"/>
      <c r="N87" s="47"/>
      <c r="O87" s="48"/>
      <c r="P87" s="48"/>
    </row>
    <row r="88" spans="1:16" ht="12.75" customHeight="1">
      <c r="A88" s="37"/>
      <c r="B88" s="38"/>
      <c r="C88" s="39"/>
      <c r="D88" s="39"/>
      <c r="E88" s="39">
        <v>2344</v>
      </c>
      <c r="F88" s="39">
        <v>2078</v>
      </c>
      <c r="G88" s="42">
        <f>+E88-F88</f>
        <v>266</v>
      </c>
      <c r="H88" s="53">
        <v>1.95</v>
      </c>
      <c r="I88" s="44">
        <v>1.05</v>
      </c>
      <c r="J88" s="45">
        <f>G88*I88</f>
        <v>279.3</v>
      </c>
      <c r="K88" s="50"/>
      <c r="L88" s="51"/>
      <c r="M88" s="47"/>
      <c r="N88" s="47"/>
      <c r="O88" s="48"/>
      <c r="P88" s="48"/>
    </row>
    <row r="89" spans="1:16" ht="12.75" customHeight="1">
      <c r="A89" s="37" t="s">
        <v>55</v>
      </c>
      <c r="B89" s="38">
        <v>203</v>
      </c>
      <c r="C89" s="39">
        <v>1378</v>
      </c>
      <c r="D89" s="39">
        <v>1260</v>
      </c>
      <c r="E89" s="39"/>
      <c r="F89" s="39"/>
      <c r="G89" s="42">
        <f>+C89-D89</f>
        <v>118</v>
      </c>
      <c r="H89" s="53">
        <v>5.53</v>
      </c>
      <c r="I89" s="44">
        <v>1.05</v>
      </c>
      <c r="J89" s="45">
        <f t="shared" si="1"/>
        <v>123.9</v>
      </c>
      <c r="K89" s="45">
        <f>J89+J90</f>
        <v>153.3</v>
      </c>
      <c r="L89" s="46">
        <f>(J89*H89)+(J90*H90)</f>
        <v>742.4970000000001</v>
      </c>
      <c r="M89" s="47"/>
      <c r="N89" s="47"/>
      <c r="O89" s="48"/>
      <c r="P89" s="48"/>
    </row>
    <row r="90" spans="1:16" ht="12.75" customHeight="1">
      <c r="A90" s="37"/>
      <c r="B90" s="38"/>
      <c r="C90" s="39"/>
      <c r="D90" s="39"/>
      <c r="E90" s="39">
        <v>286</v>
      </c>
      <c r="F90" s="39">
        <v>258</v>
      </c>
      <c r="G90" s="42">
        <f>+E90-F90</f>
        <v>28</v>
      </c>
      <c r="H90" s="53">
        <v>1.95</v>
      </c>
      <c r="I90" s="44">
        <v>1.05</v>
      </c>
      <c r="J90" s="45">
        <f t="shared" si="1"/>
        <v>29.400000000000002</v>
      </c>
      <c r="K90" s="50"/>
      <c r="L90" s="51"/>
      <c r="M90" s="47"/>
      <c r="N90" s="47"/>
      <c r="O90" s="48"/>
      <c r="P90" s="48"/>
    </row>
    <row r="91" spans="1:16" ht="12.75" customHeight="1">
      <c r="A91" s="37" t="s">
        <v>51</v>
      </c>
      <c r="B91" s="38">
        <v>204</v>
      </c>
      <c r="C91" s="39">
        <v>45648</v>
      </c>
      <c r="D91" s="39">
        <v>45284</v>
      </c>
      <c r="E91" s="39"/>
      <c r="F91" s="39"/>
      <c r="G91" s="42">
        <f>+C91-D91</f>
        <v>364</v>
      </c>
      <c r="H91" s="43">
        <v>3.87</v>
      </c>
      <c r="I91" s="44">
        <v>1.05</v>
      </c>
      <c r="J91" s="45">
        <f t="shared" si="1"/>
        <v>382.2</v>
      </c>
      <c r="K91" s="45">
        <f>J91+J92</f>
        <v>573.3</v>
      </c>
      <c r="L91" s="46">
        <f>(J91*H91)+(J92*H92)</f>
        <v>1740.921</v>
      </c>
      <c r="M91" s="47"/>
      <c r="N91" s="47"/>
      <c r="O91" s="48"/>
      <c r="P91" s="48"/>
    </row>
    <row r="92" spans="1:16" ht="12.75" customHeight="1">
      <c r="A92" s="37"/>
      <c r="B92" s="38"/>
      <c r="C92" s="39"/>
      <c r="D92" s="39"/>
      <c r="E92" s="39">
        <v>29600</v>
      </c>
      <c r="F92" s="39">
        <v>29418</v>
      </c>
      <c r="G92" s="42">
        <f>+E92-F92</f>
        <v>182</v>
      </c>
      <c r="H92" s="43">
        <v>1.37</v>
      </c>
      <c r="I92" s="44">
        <v>1.05</v>
      </c>
      <c r="J92" s="45">
        <f t="shared" si="1"/>
        <v>191.1</v>
      </c>
      <c r="K92" s="50"/>
      <c r="L92" s="51"/>
      <c r="M92" s="47"/>
      <c r="N92" s="47"/>
      <c r="O92" s="48"/>
      <c r="P92" s="48"/>
    </row>
    <row r="93" spans="1:16" ht="12.75" customHeight="1">
      <c r="A93" s="37" t="s">
        <v>56</v>
      </c>
      <c r="B93" s="38">
        <v>210</v>
      </c>
      <c r="C93" s="39">
        <v>41382</v>
      </c>
      <c r="D93" s="39">
        <v>40927</v>
      </c>
      <c r="E93" s="39"/>
      <c r="F93" s="39"/>
      <c r="G93" s="42">
        <f>+C93-D93</f>
        <v>455</v>
      </c>
      <c r="H93" s="43">
        <v>3.87</v>
      </c>
      <c r="I93" s="44">
        <v>1.05</v>
      </c>
      <c r="J93" s="45">
        <f t="shared" si="1"/>
        <v>477.75</v>
      </c>
      <c r="K93" s="45">
        <f>J93+J94</f>
        <v>631.05</v>
      </c>
      <c r="L93" s="46">
        <f>(J93*H93)+(J94*H94)</f>
        <v>2058.9135</v>
      </c>
      <c r="M93" s="47"/>
      <c r="N93" s="47"/>
      <c r="O93" s="48"/>
      <c r="P93" s="48"/>
    </row>
    <row r="94" spans="1:16" ht="12.75" customHeight="1">
      <c r="A94" s="37"/>
      <c r="B94" s="38"/>
      <c r="C94" s="39"/>
      <c r="D94" s="39"/>
      <c r="E94" s="39">
        <v>65879</v>
      </c>
      <c r="F94" s="39">
        <v>65733</v>
      </c>
      <c r="G94" s="42">
        <f>+E94-F94</f>
        <v>146</v>
      </c>
      <c r="H94" s="43">
        <v>1.37</v>
      </c>
      <c r="I94" s="44">
        <v>1.05</v>
      </c>
      <c r="J94" s="45">
        <f t="shared" si="1"/>
        <v>153.3</v>
      </c>
      <c r="K94" s="50"/>
      <c r="L94" s="51"/>
      <c r="M94" s="47"/>
      <c r="N94" s="47"/>
      <c r="O94" s="48"/>
      <c r="P94" s="48"/>
    </row>
    <row r="95" spans="1:16" ht="12.75" customHeight="1">
      <c r="A95" s="37" t="s">
        <v>57</v>
      </c>
      <c r="B95" s="38">
        <v>211</v>
      </c>
      <c r="C95" s="39">
        <v>106</v>
      </c>
      <c r="D95" s="39">
        <v>106</v>
      </c>
      <c r="E95" s="39"/>
      <c r="F95" s="39"/>
      <c r="G95" s="42">
        <f>+C95-D95</f>
        <v>0</v>
      </c>
      <c r="H95" s="43">
        <v>3.87</v>
      </c>
      <c r="I95" s="44">
        <v>1.05</v>
      </c>
      <c r="J95" s="45">
        <f t="shared" si="1"/>
        <v>0</v>
      </c>
      <c r="K95" s="45">
        <f>J95+J96</f>
        <v>0</v>
      </c>
      <c r="L95" s="46">
        <f>(J95*H95)+(J96*H96)</f>
        <v>0</v>
      </c>
      <c r="M95" s="47"/>
      <c r="N95" s="47"/>
      <c r="O95" s="48"/>
      <c r="P95" s="48"/>
    </row>
    <row r="96" spans="1:16" ht="12.75" customHeight="1">
      <c r="A96" s="37"/>
      <c r="B96" s="38"/>
      <c r="C96" s="39"/>
      <c r="D96" s="39"/>
      <c r="E96" s="39">
        <v>2256</v>
      </c>
      <c r="F96" s="39">
        <v>2256</v>
      </c>
      <c r="G96" s="42">
        <f>+E96-F96</f>
        <v>0</v>
      </c>
      <c r="H96" s="43">
        <v>1.37</v>
      </c>
      <c r="I96" s="44">
        <v>1.05</v>
      </c>
      <c r="J96" s="45">
        <f t="shared" si="1"/>
        <v>0</v>
      </c>
      <c r="K96" s="50"/>
      <c r="L96" s="51"/>
      <c r="M96" s="47"/>
      <c r="N96" s="47"/>
      <c r="O96" s="48"/>
      <c r="P96" s="48"/>
    </row>
    <row r="97" spans="1:16" ht="12.75" customHeight="1">
      <c r="A97" s="37" t="s">
        <v>57</v>
      </c>
      <c r="B97" s="38">
        <v>212</v>
      </c>
      <c r="C97" s="39">
        <v>65677</v>
      </c>
      <c r="D97" s="39">
        <v>64734</v>
      </c>
      <c r="E97" s="39"/>
      <c r="F97" s="39"/>
      <c r="G97" s="42">
        <f>+C97-D97</f>
        <v>943</v>
      </c>
      <c r="H97" s="43">
        <v>3.87</v>
      </c>
      <c r="I97" s="44">
        <v>1.05</v>
      </c>
      <c r="J97" s="45">
        <f t="shared" si="1"/>
        <v>990.1500000000001</v>
      </c>
      <c r="K97" s="45">
        <f>J97+J98</f>
        <v>1441.65</v>
      </c>
      <c r="L97" s="46">
        <f>(J97*H97)+(J98*H98)</f>
        <v>4450.4355000000005</v>
      </c>
      <c r="M97" s="47"/>
      <c r="N97" s="47"/>
      <c r="O97" s="48"/>
      <c r="P97" s="48"/>
    </row>
    <row r="98" spans="1:16" ht="12.75" customHeight="1">
      <c r="A98" s="37"/>
      <c r="B98" s="38"/>
      <c r="C98" s="39"/>
      <c r="D98" s="39"/>
      <c r="E98" s="39">
        <v>39878</v>
      </c>
      <c r="F98" s="39">
        <v>39448</v>
      </c>
      <c r="G98" s="42">
        <f>+E98-F98</f>
        <v>430</v>
      </c>
      <c r="H98" s="43">
        <v>1.37</v>
      </c>
      <c r="I98" s="44">
        <v>1.05</v>
      </c>
      <c r="J98" s="45">
        <f t="shared" si="1"/>
        <v>451.5</v>
      </c>
      <c r="K98" s="50"/>
      <c r="L98" s="51"/>
      <c r="M98" s="47"/>
      <c r="N98" s="47"/>
      <c r="O98" s="48"/>
      <c r="P98" s="48"/>
    </row>
    <row r="99" spans="1:16" ht="12.75" customHeight="1">
      <c r="A99" s="37" t="s">
        <v>36</v>
      </c>
      <c r="B99" s="38">
        <v>232</v>
      </c>
      <c r="C99" s="39">
        <v>2432</v>
      </c>
      <c r="D99" s="39">
        <v>2368</v>
      </c>
      <c r="E99" s="39"/>
      <c r="F99" s="39"/>
      <c r="G99" s="42">
        <f>+C99-D99</f>
        <v>64</v>
      </c>
      <c r="H99" s="43">
        <v>3.87</v>
      </c>
      <c r="I99" s="44">
        <v>1.05</v>
      </c>
      <c r="J99" s="45">
        <f t="shared" si="1"/>
        <v>67.2</v>
      </c>
      <c r="K99" s="45">
        <f>J99+J100</f>
        <v>90.30000000000001</v>
      </c>
      <c r="L99" s="46">
        <f>(J99*H99)+(J100*H100)</f>
        <v>291.711</v>
      </c>
      <c r="M99" s="47"/>
      <c r="N99" s="47"/>
      <c r="O99" s="48"/>
      <c r="P99" s="48"/>
    </row>
    <row r="100" spans="1:16" ht="12.75" customHeight="1">
      <c r="A100" s="37"/>
      <c r="B100" s="38"/>
      <c r="C100" s="39"/>
      <c r="D100" s="39"/>
      <c r="E100" s="39">
        <v>2353</v>
      </c>
      <c r="F100" s="39">
        <v>2331</v>
      </c>
      <c r="G100" s="42">
        <f>+E100-F100</f>
        <v>22</v>
      </c>
      <c r="H100" s="43">
        <v>1.37</v>
      </c>
      <c r="I100" s="44">
        <v>1.05</v>
      </c>
      <c r="J100" s="45">
        <f t="shared" si="1"/>
        <v>23.1</v>
      </c>
      <c r="K100" s="50"/>
      <c r="L100" s="51"/>
      <c r="M100" s="47"/>
      <c r="N100" s="47"/>
      <c r="O100" s="48"/>
      <c r="P100" s="48"/>
    </row>
    <row r="101" spans="1:16" ht="12.75" customHeight="1">
      <c r="A101" s="37" t="s">
        <v>58</v>
      </c>
      <c r="B101" s="38">
        <v>233</v>
      </c>
      <c r="C101" s="39">
        <v>3282</v>
      </c>
      <c r="D101" s="39">
        <v>3231</v>
      </c>
      <c r="E101" s="39"/>
      <c r="F101" s="39"/>
      <c r="G101" s="42">
        <f>+C101-D101</f>
        <v>51</v>
      </c>
      <c r="H101" s="43">
        <v>3.87</v>
      </c>
      <c r="I101" s="44">
        <v>1.05</v>
      </c>
      <c r="J101" s="45">
        <f t="shared" si="1"/>
        <v>53.550000000000004</v>
      </c>
      <c r="K101" s="45">
        <f>J101+J102</f>
        <v>60.900000000000006</v>
      </c>
      <c r="L101" s="46">
        <f>(J101*H101)+(J102*H102)</f>
        <v>217.30800000000002</v>
      </c>
      <c r="M101" s="47"/>
      <c r="N101" s="47"/>
      <c r="O101" s="48"/>
      <c r="P101" s="48"/>
    </row>
    <row r="102" spans="1:16" ht="12.75" customHeight="1" thickBot="1">
      <c r="A102" s="55"/>
      <c r="B102" s="56"/>
      <c r="C102" s="57"/>
      <c r="D102" s="57"/>
      <c r="E102" s="57">
        <v>1657</v>
      </c>
      <c r="F102" s="57">
        <v>1650</v>
      </c>
      <c r="G102" s="58">
        <f>+E102-F102</f>
        <v>7</v>
      </c>
      <c r="H102" s="59">
        <v>1.37</v>
      </c>
      <c r="I102" s="60">
        <v>1.05</v>
      </c>
      <c r="J102" s="61">
        <f t="shared" si="1"/>
        <v>7.3500000000000005</v>
      </c>
      <c r="K102" s="62"/>
      <c r="L102" s="63"/>
      <c r="M102" s="47"/>
      <c r="N102" s="47"/>
      <c r="O102" s="48"/>
      <c r="P102" s="48"/>
    </row>
    <row r="103" spans="1:16" ht="12.75" customHeight="1">
      <c r="A103" s="9"/>
      <c r="B103" s="9"/>
      <c r="C103" s="64"/>
      <c r="D103" s="64"/>
      <c r="E103" s="64"/>
      <c r="F103" s="64"/>
      <c r="G103" s="8"/>
      <c r="H103" s="65"/>
      <c r="I103" s="66"/>
      <c r="J103" s="67"/>
      <c r="K103" s="67"/>
      <c r="M103" s="68"/>
      <c r="N103" s="68"/>
      <c r="O103" s="69"/>
      <c r="P103" s="48"/>
    </row>
    <row r="104" spans="1:14" ht="21" customHeight="1">
      <c r="A104" s="9"/>
      <c r="B104" s="9"/>
      <c r="C104" s="64"/>
      <c r="D104" s="64"/>
      <c r="E104" s="64"/>
      <c r="F104" s="64"/>
      <c r="G104" s="8"/>
      <c r="H104" s="65"/>
      <c r="I104" s="66"/>
      <c r="M104" s="48"/>
      <c r="N104" s="48"/>
    </row>
    <row r="105" spans="1:15" ht="18" customHeight="1">
      <c r="A105" s="9"/>
      <c r="B105" s="9"/>
      <c r="C105" s="64"/>
      <c r="D105" s="64"/>
      <c r="E105" s="64"/>
      <c r="F105" s="64"/>
      <c r="G105" s="8"/>
      <c r="H105" s="65"/>
      <c r="I105" s="66"/>
      <c r="O105" s="48"/>
    </row>
    <row r="106" spans="4:14" ht="12">
      <c r="D106" s="70"/>
      <c r="E106" s="70"/>
      <c r="F106" s="70"/>
      <c r="I106" s="73"/>
      <c r="M106" s="47"/>
      <c r="N106" s="47"/>
    </row>
    <row r="107" spans="3:14" ht="12">
      <c r="C107" s="74"/>
      <c r="E107" s="74"/>
      <c r="I107" s="76"/>
      <c r="M107" s="48"/>
      <c r="N107" s="48"/>
    </row>
    <row r="108" spans="3:15" ht="12">
      <c r="C108" s="77"/>
      <c r="E108" s="78"/>
      <c r="I108" s="76"/>
      <c r="O108" s="79"/>
    </row>
    <row r="109" spans="4:15" ht="12">
      <c r="D109" s="78"/>
      <c r="O109" s="81"/>
    </row>
    <row r="110" spans="3:15" ht="12.75" customHeight="1">
      <c r="C110" s="82"/>
      <c r="D110" s="82"/>
      <c r="E110" s="78"/>
      <c r="F110" s="78"/>
      <c r="G110" s="83"/>
      <c r="I110" s="84"/>
      <c r="O110" s="85"/>
    </row>
    <row r="111" spans="3:15" ht="12.75" customHeight="1">
      <c r="C111" s="74"/>
      <c r="D111" s="74"/>
      <c r="E111" s="78"/>
      <c r="F111" s="78"/>
      <c r="G111" s="83"/>
      <c r="O111" s="81"/>
    </row>
    <row r="112" spans="3:7" ht="12.75" customHeight="1">
      <c r="C112" s="82"/>
      <c r="D112" s="82"/>
      <c r="E112" s="78"/>
      <c r="F112" s="78"/>
      <c r="G112" s="83"/>
    </row>
    <row r="114" spans="5:8" ht="12.75" customHeight="1">
      <c r="E114" s="78"/>
      <c r="F114" s="78"/>
      <c r="H114" s="86"/>
    </row>
    <row r="115" ht="12.75" customHeight="1">
      <c r="I115" s="87"/>
    </row>
  </sheetData>
  <mergeCells count="11">
    <mergeCell ref="J2:J3"/>
    <mergeCell ref="K2:K3"/>
    <mergeCell ref="L2:L3"/>
    <mergeCell ref="E2:F2"/>
    <mergeCell ref="G2:G3"/>
    <mergeCell ref="H2:H3"/>
    <mergeCell ref="I2:I3"/>
    <mergeCell ref="B1:D1"/>
    <mergeCell ref="A2:A3"/>
    <mergeCell ref="B2:B3"/>
    <mergeCell ref="C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2016-08-20T19:04:12Z</dcterms:created>
  <dcterms:modified xsi:type="dcterms:W3CDTF">2016-08-20T19:04:22Z</dcterms:modified>
  <cp:category/>
  <cp:version/>
  <cp:contentType/>
  <cp:contentStatus/>
</cp:coreProperties>
</file>